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24226"/>
  <mc:AlternateContent xmlns:mc="http://schemas.openxmlformats.org/markup-compatibility/2006">
    <mc:Choice Requires="x15">
      <x15ac:absPath xmlns:x15ac="http://schemas.microsoft.com/office/spreadsheetml/2010/11/ac" url="\\192.168.1.240\share\○整備課\80_下水道・上水関係\04発注資料\上下水道整備工事\総合評価\入札公告\技術資料\"/>
    </mc:Choice>
  </mc:AlternateContent>
  <xr:revisionPtr revIDLastSave="0" documentId="13_ncr:1_{AE7309EB-3662-4685-8BBB-5C0D73796420}" xr6:coauthVersionLast="47" xr6:coauthVersionMax="47" xr10:uidLastSave="{00000000-0000-0000-0000-000000000000}"/>
  <bookViews>
    <workbookView xWindow="-120" yWindow="-120" windowWidth="29040" windowHeight="15720" xr2:uid="{00000000-000D-0000-FFFF-FFFF00000000}"/>
  </bookViews>
  <sheets>
    <sheet name="（様式第1号）自己採点表及び評価点算定一覧表" sheetId="5" r:id="rId1"/>
    <sheet name="留意事項（入札参加者） " sheetId="7" r:id="rId2"/>
  </sheets>
  <definedNames>
    <definedName name="_xlnm._FilterDatabase" localSheetId="0" hidden="1">'（様式第1号）自己採点表及び評価点算定一覧表'!$A$1:$N$12</definedName>
    <definedName name="_xlnm.Print_Area" localSheetId="0">'（様式第1号）自己採点表及び評価点算定一覧表'!$C$1:$N$70</definedName>
    <definedName name="_xlnm.Print_Area" localSheetId="1">'留意事項（入札参加者） '!$A$1:$U$69</definedName>
  </definedNames>
  <calcPr calcId="191029"/>
</workbook>
</file>

<file path=xl/calcChain.xml><?xml version="1.0" encoding="utf-8"?>
<calcChain xmlns="http://schemas.openxmlformats.org/spreadsheetml/2006/main">
  <c r="I52" i="5" l="1"/>
  <c r="BA122" i="5"/>
  <c r="K20" i="5" l="1"/>
  <c r="K19" i="5"/>
  <c r="K18" i="5"/>
  <c r="BA121" i="5"/>
  <c r="BA120" i="5"/>
  <c r="BA119" i="5"/>
  <c r="BA118" i="5"/>
  <c r="BA117" i="5"/>
  <c r="BA116" i="5"/>
  <c r="BA115" i="5"/>
  <c r="BA114" i="5"/>
  <c r="BA113" i="5"/>
  <c r="BA112" i="5"/>
  <c r="BA111" i="5"/>
  <c r="BA110" i="5"/>
  <c r="BA109" i="5"/>
  <c r="BA108" i="5"/>
  <c r="BA107" i="5"/>
  <c r="BA106" i="5"/>
  <c r="BA105" i="5"/>
  <c r="BA104" i="5"/>
  <c r="BA103" i="5"/>
  <c r="BA102" i="5"/>
  <c r="BA101" i="5"/>
  <c r="BA100" i="5"/>
  <c r="BA99" i="5"/>
  <c r="BA98" i="5"/>
  <c r="BA97" i="5"/>
  <c r="BA96" i="5"/>
  <c r="BA95" i="5"/>
  <c r="BA94" i="5"/>
  <c r="BA93" i="5"/>
  <c r="BA92" i="5"/>
  <c r="BA91" i="5"/>
  <c r="BA90" i="5"/>
  <c r="I67" i="5"/>
  <c r="H67" i="5" s="1"/>
  <c r="I66" i="5"/>
  <c r="H66" i="5" s="1"/>
  <c r="K65" i="5"/>
  <c r="K64" i="5"/>
  <c r="I64" i="5"/>
  <c r="H64" i="5" s="1"/>
  <c r="K63" i="5"/>
  <c r="K62" i="5"/>
  <c r="I62" i="5"/>
  <c r="H62" i="5" s="1"/>
  <c r="K61" i="5"/>
  <c r="K60" i="5"/>
  <c r="I60" i="5"/>
  <c r="K59" i="5"/>
  <c r="I59" i="5"/>
  <c r="K58" i="5"/>
  <c r="K57" i="5"/>
  <c r="I57" i="5"/>
  <c r="H57" i="5" s="1"/>
  <c r="K56" i="5"/>
  <c r="K55" i="5"/>
  <c r="I55" i="5"/>
  <c r="K54" i="5"/>
  <c r="I54" i="5"/>
  <c r="K53" i="5"/>
  <c r="K52" i="5"/>
  <c r="K51" i="5"/>
  <c r="I51" i="5"/>
  <c r="K50" i="5"/>
  <c r="K49" i="5"/>
  <c r="I49" i="5"/>
  <c r="H49" i="5" s="1"/>
  <c r="K48" i="5"/>
  <c r="K47" i="5"/>
  <c r="I47" i="5"/>
  <c r="H47" i="5" s="1"/>
  <c r="K46" i="5"/>
  <c r="K45" i="5"/>
  <c r="I45" i="5"/>
  <c r="K44" i="5"/>
  <c r="I44" i="5"/>
  <c r="K43" i="5"/>
  <c r="I43" i="5"/>
  <c r="K42" i="5"/>
  <c r="K41" i="5"/>
  <c r="I41" i="5"/>
  <c r="H41" i="5" s="1"/>
  <c r="K40" i="5"/>
  <c r="K39" i="5"/>
  <c r="I39" i="5"/>
  <c r="K38" i="5"/>
  <c r="I38" i="5"/>
  <c r="K37" i="5"/>
  <c r="K36" i="5"/>
  <c r="I36" i="5"/>
  <c r="K35" i="5"/>
  <c r="I35" i="5"/>
  <c r="K34" i="5"/>
  <c r="K33" i="5"/>
  <c r="I33" i="5"/>
  <c r="K32" i="5"/>
  <c r="I32" i="5"/>
  <c r="H32" i="5" s="1"/>
  <c r="K31" i="5"/>
  <c r="K30" i="5"/>
  <c r="I30" i="5"/>
  <c r="K29" i="5"/>
  <c r="I29" i="5"/>
  <c r="K28" i="5"/>
  <c r="K27" i="5"/>
  <c r="I27" i="5"/>
  <c r="K26" i="5"/>
  <c r="I26" i="5"/>
  <c r="K25" i="5"/>
  <c r="K24" i="5"/>
  <c r="I24" i="5"/>
  <c r="K23" i="5"/>
  <c r="I23" i="5"/>
  <c r="K22" i="5"/>
  <c r="I22" i="5"/>
  <c r="K21" i="5"/>
  <c r="I21" i="5"/>
  <c r="I20" i="5"/>
  <c r="I19" i="5"/>
  <c r="I18" i="5"/>
  <c r="H29" i="5" l="1"/>
  <c r="H18" i="5"/>
  <c r="F24" i="5" s="1"/>
  <c r="H35" i="5"/>
  <c r="H51" i="5"/>
  <c r="K68" i="5"/>
  <c r="H26" i="5"/>
  <c r="H38" i="5"/>
  <c r="H43" i="5"/>
  <c r="H54" i="5"/>
  <c r="H59" i="5"/>
  <c r="F22" i="5"/>
  <c r="F21" i="5" l="1"/>
  <c r="F23" i="5"/>
  <c r="F20" i="5"/>
  <c r="H68" i="5"/>
</calcChain>
</file>

<file path=xl/sharedStrings.xml><?xml version="1.0" encoding="utf-8"?>
<sst xmlns="http://schemas.openxmlformats.org/spreadsheetml/2006/main" count="958" uniqueCount="328">
  <si>
    <t>評価項目</t>
    <rPh sb="0" eb="2">
      <t>ヒョウカ</t>
    </rPh>
    <rPh sb="2" eb="4">
      <t>コウモク</t>
    </rPh>
    <phoneticPr fontId="1"/>
  </si>
  <si>
    <t>商号又は名称：</t>
    <rPh sb="0" eb="2">
      <t>ショウゴウ</t>
    </rPh>
    <rPh sb="2" eb="3">
      <t>マタ</t>
    </rPh>
    <rPh sb="4" eb="6">
      <t>メイショウ</t>
    </rPh>
    <phoneticPr fontId="1"/>
  </si>
  <si>
    <t>配点</t>
    <rPh sb="0" eb="2">
      <t>ハイテン</t>
    </rPh>
    <phoneticPr fontId="1"/>
  </si>
  <si>
    <t>実績有り</t>
    <rPh sb="0" eb="2">
      <t>ジッセキ</t>
    </rPh>
    <rPh sb="2" eb="3">
      <t>アリ</t>
    </rPh>
    <phoneticPr fontId="1"/>
  </si>
  <si>
    <t>配置有り</t>
    <rPh sb="0" eb="2">
      <t>ハイチ</t>
    </rPh>
    <rPh sb="2" eb="3">
      <t>アリ</t>
    </rPh>
    <phoneticPr fontId="1"/>
  </si>
  <si>
    <t>配置無し</t>
    <rPh sb="0" eb="2">
      <t>ハイチ</t>
    </rPh>
    <rPh sb="2" eb="3">
      <t>ナ</t>
    </rPh>
    <phoneticPr fontId="1"/>
  </si>
  <si>
    <t>企業の施工実績</t>
    <rPh sb="0" eb="2">
      <t>キギョウ</t>
    </rPh>
    <rPh sb="3" eb="5">
      <t>セコウ</t>
    </rPh>
    <rPh sb="5" eb="7">
      <t>ジッセキ</t>
    </rPh>
    <phoneticPr fontId="1"/>
  </si>
  <si>
    <t>配置予定技術者の保有資格</t>
    <rPh sb="0" eb="2">
      <t>ハイチ</t>
    </rPh>
    <rPh sb="2" eb="4">
      <t>ヨテイ</t>
    </rPh>
    <rPh sb="4" eb="7">
      <t>ギジュツシャ</t>
    </rPh>
    <rPh sb="8" eb="10">
      <t>ホユウ</t>
    </rPh>
    <rPh sb="10" eb="12">
      <t>シカク</t>
    </rPh>
    <phoneticPr fontId="1"/>
  </si>
  <si>
    <t>登録基幹技能者の配置</t>
    <rPh sb="0" eb="2">
      <t>トウロク</t>
    </rPh>
    <rPh sb="2" eb="4">
      <t>キカン</t>
    </rPh>
    <rPh sb="4" eb="7">
      <t>ギノウシャ</t>
    </rPh>
    <rPh sb="8" eb="10">
      <t>ハイチ</t>
    </rPh>
    <phoneticPr fontId="1"/>
  </si>
  <si>
    <t>配置予定技術者の施工経験</t>
    <rPh sb="0" eb="2">
      <t>ハイチ</t>
    </rPh>
    <rPh sb="2" eb="4">
      <t>ヨテイ</t>
    </rPh>
    <rPh sb="4" eb="7">
      <t>ギジュツシャ</t>
    </rPh>
    <rPh sb="8" eb="10">
      <t>セコウ</t>
    </rPh>
    <rPh sb="10" eb="12">
      <t>ケイケン</t>
    </rPh>
    <phoneticPr fontId="1"/>
  </si>
  <si>
    <t>優秀主任（監理）技術者の受賞</t>
    <rPh sb="0" eb="2">
      <t>ユウシュウ</t>
    </rPh>
    <rPh sb="2" eb="4">
      <t>シュニン</t>
    </rPh>
    <rPh sb="5" eb="7">
      <t>カンリ</t>
    </rPh>
    <rPh sb="8" eb="10">
      <t>ギジュツ</t>
    </rPh>
    <rPh sb="10" eb="11">
      <t>シャ</t>
    </rPh>
    <rPh sb="12" eb="14">
      <t>ジュショウ</t>
    </rPh>
    <phoneticPr fontId="1"/>
  </si>
  <si>
    <t>地域内拠点の有無</t>
    <rPh sb="0" eb="2">
      <t>チイキ</t>
    </rPh>
    <rPh sb="2" eb="3">
      <t>ナイ</t>
    </rPh>
    <rPh sb="3" eb="5">
      <t>キョテン</t>
    </rPh>
    <rPh sb="6" eb="8">
      <t>ウム</t>
    </rPh>
    <phoneticPr fontId="1"/>
  </si>
  <si>
    <t>県内下請負の選定計画</t>
    <rPh sb="0" eb="2">
      <t>ケンナイ</t>
    </rPh>
    <rPh sb="2" eb="3">
      <t>シタ</t>
    </rPh>
    <rPh sb="3" eb="5">
      <t>ウケオイ</t>
    </rPh>
    <rPh sb="6" eb="8">
      <t>センテイ</t>
    </rPh>
    <rPh sb="8" eb="10">
      <t>ケイカク</t>
    </rPh>
    <phoneticPr fontId="1"/>
  </si>
  <si>
    <t>災害時の基礎的事業継続力の認定</t>
    <rPh sb="0" eb="2">
      <t>サイガイ</t>
    </rPh>
    <rPh sb="2" eb="3">
      <t>ジ</t>
    </rPh>
    <rPh sb="4" eb="7">
      <t>キソテキ</t>
    </rPh>
    <rPh sb="7" eb="9">
      <t>ジギョウ</t>
    </rPh>
    <rPh sb="9" eb="11">
      <t>ケイゾク</t>
    </rPh>
    <rPh sb="11" eb="12">
      <t>リョク</t>
    </rPh>
    <rPh sb="13" eb="15">
      <t>ニンテイ</t>
    </rPh>
    <phoneticPr fontId="1"/>
  </si>
  <si>
    <t>評価基準</t>
    <rPh sb="0" eb="2">
      <t>ヒョウカ</t>
    </rPh>
    <rPh sb="2" eb="4">
      <t>キジュン</t>
    </rPh>
    <phoneticPr fontId="1"/>
  </si>
  <si>
    <t>上記以外</t>
    <rPh sb="0" eb="2">
      <t>ジョウキ</t>
    </rPh>
    <rPh sb="2" eb="4">
      <t>イガイ</t>
    </rPh>
    <phoneticPr fontId="1"/>
  </si>
  <si>
    <t>県内業者との契約予定金額の合計が△△万円以上○○万円未満</t>
    <rPh sb="0" eb="2">
      <t>ケンナイ</t>
    </rPh>
    <rPh sb="2" eb="4">
      <t>ギョウシャ</t>
    </rPh>
    <rPh sb="6" eb="8">
      <t>ケイヤク</t>
    </rPh>
    <rPh sb="8" eb="10">
      <t>ヨテイ</t>
    </rPh>
    <rPh sb="10" eb="12">
      <t>キンガク</t>
    </rPh>
    <rPh sb="13" eb="15">
      <t>ゴウケイ</t>
    </rPh>
    <rPh sb="18" eb="20">
      <t>マンエン</t>
    </rPh>
    <rPh sb="20" eb="22">
      <t>イジョウ</t>
    </rPh>
    <rPh sb="24" eb="26">
      <t>マンエン</t>
    </rPh>
    <rPh sb="26" eb="28">
      <t>ミマン</t>
    </rPh>
    <phoneticPr fontId="1"/>
  </si>
  <si>
    <t>実績無し</t>
    <rPh sb="0" eb="2">
      <t>ジッセキ</t>
    </rPh>
    <rPh sb="2" eb="3">
      <t>ナ</t>
    </rPh>
    <phoneticPr fontId="1"/>
  </si>
  <si>
    <t>地域活動(ﾎﾞﾗﾝﾃｨｱ)の実績</t>
    <rPh sb="0" eb="2">
      <t>チイキ</t>
    </rPh>
    <rPh sb="2" eb="4">
      <t>カツドウ</t>
    </rPh>
    <rPh sb="14" eb="16">
      <t>ジッセキ</t>
    </rPh>
    <phoneticPr fontId="1"/>
  </si>
  <si>
    <t>県内業者との契約予定金額の合計が○○万円以上</t>
    <rPh sb="0" eb="1">
      <t>ケン</t>
    </rPh>
    <rPh sb="1" eb="2">
      <t>ナイ</t>
    </rPh>
    <rPh sb="2" eb="3">
      <t>ギョウ</t>
    </rPh>
    <rPh sb="3" eb="4">
      <t>シャ</t>
    </rPh>
    <rPh sb="6" eb="8">
      <t>ケイヤク</t>
    </rPh>
    <rPh sb="8" eb="10">
      <t>ヨテイ</t>
    </rPh>
    <rPh sb="10" eb="12">
      <t>キンガク</t>
    </rPh>
    <rPh sb="13" eb="15">
      <t>ゴウケイ</t>
    </rPh>
    <rPh sb="18" eb="22">
      <t>マンエンイジョウ</t>
    </rPh>
    <phoneticPr fontId="1"/>
  </si>
  <si>
    <t>認定有り</t>
    <rPh sb="0" eb="2">
      <t>ニンテイ</t>
    </rPh>
    <rPh sb="2" eb="3">
      <t>アリ</t>
    </rPh>
    <phoneticPr fontId="1"/>
  </si>
  <si>
    <t>認定無し</t>
    <rPh sb="0" eb="2">
      <t>ニンテイ</t>
    </rPh>
    <rPh sb="2" eb="3">
      <t>ナ</t>
    </rPh>
    <phoneticPr fontId="1"/>
  </si>
  <si>
    <t>工　事　名</t>
    <rPh sb="0" eb="1">
      <t>コウ</t>
    </rPh>
    <rPh sb="2" eb="3">
      <t>コト</t>
    </rPh>
    <rPh sb="4" eb="5">
      <t>メイ</t>
    </rPh>
    <phoneticPr fontId="1"/>
  </si>
  <si>
    <t>工 事 場 所</t>
    <rPh sb="0" eb="1">
      <t>コウ</t>
    </rPh>
    <rPh sb="2" eb="3">
      <t>コト</t>
    </rPh>
    <rPh sb="4" eb="5">
      <t>バ</t>
    </rPh>
    <rPh sb="6" eb="7">
      <t>ショ</t>
    </rPh>
    <phoneticPr fontId="1"/>
  </si>
  <si>
    <t>評価点</t>
    <rPh sb="0" eb="2">
      <t>ヒョウカ</t>
    </rPh>
    <rPh sb="2" eb="3">
      <t>テン</t>
    </rPh>
    <phoneticPr fontId="1"/>
  </si>
  <si>
    <t>住　　所：</t>
    <rPh sb="0" eb="1">
      <t>ジュウ</t>
    </rPh>
    <rPh sb="3" eb="4">
      <t>ショ</t>
    </rPh>
    <phoneticPr fontId="1"/>
  </si>
  <si>
    <t>代表者氏名：</t>
    <rPh sb="0" eb="1">
      <t>ダイ</t>
    </rPh>
    <rPh sb="1" eb="2">
      <t>ヒョウ</t>
    </rPh>
    <rPh sb="2" eb="3">
      <t>シャ</t>
    </rPh>
    <rPh sb="3" eb="4">
      <t>シ</t>
    </rPh>
    <rPh sb="4" eb="5">
      <t>メイ</t>
    </rPh>
    <phoneticPr fontId="1"/>
  </si>
  <si>
    <t>合計</t>
    <rPh sb="0" eb="2">
      <t>ゴウケイ</t>
    </rPh>
    <phoneticPr fontId="1"/>
  </si>
  <si>
    <t>全　　　頁</t>
    <rPh sb="0" eb="1">
      <t>ゼン</t>
    </rPh>
    <rPh sb="4" eb="5">
      <t>ページ</t>
    </rPh>
    <phoneticPr fontId="1"/>
  </si>
  <si>
    <t>【留意事項】</t>
    <rPh sb="1" eb="3">
      <t>リュウイ</t>
    </rPh>
    <rPh sb="3" eb="5">
      <t>ジコウ</t>
    </rPh>
    <phoneticPr fontId="1"/>
  </si>
  <si>
    <r>
      <t xml:space="preserve">該当
</t>
    </r>
    <r>
      <rPr>
        <b/>
        <sz val="9"/>
        <color rgb="FFFF0000"/>
        <rFont val="ＭＳ Ｐゴシック"/>
        <family val="3"/>
        <charset val="128"/>
        <scheme val="minor"/>
      </rPr>
      <t>（入力）</t>
    </r>
    <rPh sb="0" eb="2">
      <t>ガイトウ</t>
    </rPh>
    <rPh sb="4" eb="6">
      <t>ニュウリョク</t>
    </rPh>
    <phoneticPr fontId="1"/>
  </si>
  <si>
    <r>
      <t>様式第9号
（P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4" eb="5">
      <t>ゴウ</t>
    </rPh>
    <phoneticPr fontId="1"/>
  </si>
  <si>
    <r>
      <t>様式第7号
（P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4" eb="5">
      <t>ゴウ</t>
    </rPh>
    <phoneticPr fontId="1"/>
  </si>
  <si>
    <r>
      <t>様式第15号
（P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5" eb="6">
      <t>ゴウ</t>
    </rPh>
    <phoneticPr fontId="1"/>
  </si>
  <si>
    <r>
      <t>様式第16-1号
（P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7" eb="8">
      <t>ゴウ</t>
    </rPh>
    <phoneticPr fontId="1"/>
  </si>
  <si>
    <r>
      <t>様式第17号
（P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5" eb="6">
      <t>ゴウ</t>
    </rPh>
    <phoneticPr fontId="1"/>
  </si>
  <si>
    <t>ＩＣＴ施工技術の活用</t>
    <rPh sb="3" eb="5">
      <t>セコウ</t>
    </rPh>
    <rPh sb="5" eb="7">
      <t>ギジュツ</t>
    </rPh>
    <rPh sb="8" eb="10">
      <t>カツヨウ</t>
    </rPh>
    <phoneticPr fontId="1"/>
  </si>
  <si>
    <t>活用なし</t>
    <rPh sb="0" eb="2">
      <t>カツヨウ</t>
    </rPh>
    <phoneticPr fontId="1"/>
  </si>
  <si>
    <t>総合評価方式</t>
    <rPh sb="0" eb="2">
      <t>ソウゴウ</t>
    </rPh>
    <rPh sb="2" eb="4">
      <t>ヒョウカ</t>
    </rPh>
    <rPh sb="4" eb="6">
      <t>ホウシキ</t>
    </rPh>
    <phoneticPr fontId="1"/>
  </si>
  <si>
    <t>事前審査方式</t>
    <rPh sb="0" eb="2">
      <t>ジゼン</t>
    </rPh>
    <rPh sb="2" eb="4">
      <t>シンサ</t>
    </rPh>
    <rPh sb="4" eb="6">
      <t>ホウシキ</t>
    </rPh>
    <phoneticPr fontId="1"/>
  </si>
  <si>
    <t>事後審査方式</t>
    <rPh sb="0" eb="2">
      <t>ジゴ</t>
    </rPh>
    <rPh sb="2" eb="4">
      <t>シンサ</t>
    </rPh>
    <rPh sb="4" eb="6">
      <t>ホウシキ</t>
    </rPh>
    <phoneticPr fontId="1"/>
  </si>
  <si>
    <t>自己採点表</t>
    <phoneticPr fontId="1"/>
  </si>
  <si>
    <t>見出し</t>
    <rPh sb="0" eb="2">
      <t>ミダ</t>
    </rPh>
    <phoneticPr fontId="1"/>
  </si>
  <si>
    <t>評価点算定資料一覧表</t>
    <rPh sb="0" eb="2">
      <t>ヒョウカ</t>
    </rPh>
    <rPh sb="2" eb="3">
      <t>テン</t>
    </rPh>
    <rPh sb="3" eb="5">
      <t>サンテイ</t>
    </rPh>
    <rPh sb="5" eb="7">
      <t>シリョウ</t>
    </rPh>
    <rPh sb="7" eb="9">
      <t>イチラン</t>
    </rPh>
    <rPh sb="9" eb="10">
      <t>ヒョウ</t>
    </rPh>
    <phoneticPr fontId="1"/>
  </si>
  <si>
    <t>（兼評価点算定資料一覧表）</t>
    <phoneticPr fontId="1"/>
  </si>
  <si>
    <t xml:space="preserve"> </t>
    <phoneticPr fontId="1"/>
  </si>
  <si>
    <t>評価項目の詳細は必ず入札公告で確認してください。</t>
    <phoneticPr fontId="1"/>
  </si>
  <si>
    <t>複数入力及び未入力の評価項目は評価対象としません。</t>
    <rPh sb="0" eb="2">
      <t>フクスウ</t>
    </rPh>
    <rPh sb="2" eb="4">
      <t>ニュウリョク</t>
    </rPh>
    <rPh sb="4" eb="5">
      <t>オヨ</t>
    </rPh>
    <rPh sb="6" eb="9">
      <t>ミニュウリョク</t>
    </rPh>
    <rPh sb="10" eb="12">
      <t>ヒョウカ</t>
    </rPh>
    <rPh sb="12" eb="14">
      <t>コウモク</t>
    </rPh>
    <rPh sb="15" eb="17">
      <t>ヒョウカ</t>
    </rPh>
    <rPh sb="17" eb="19">
      <t>タイショウ</t>
    </rPh>
    <phoneticPr fontId="1"/>
  </si>
  <si>
    <t>タイプ</t>
    <phoneticPr fontId="1"/>
  </si>
  <si>
    <t>特別簡易型（Ⅰ）</t>
    <rPh sb="0" eb="2">
      <t>トクベツ</t>
    </rPh>
    <rPh sb="2" eb="5">
      <t>カンイガタ</t>
    </rPh>
    <phoneticPr fontId="1"/>
  </si>
  <si>
    <t>特別簡易型（Ⅱ）</t>
    <rPh sb="0" eb="2">
      <t>トクベツ</t>
    </rPh>
    <rPh sb="2" eb="5">
      <t>カンイガタ</t>
    </rPh>
    <phoneticPr fontId="1"/>
  </si>
  <si>
    <t>県内型</t>
    <rPh sb="0" eb="2">
      <t>ケンナイ</t>
    </rPh>
    <rPh sb="2" eb="3">
      <t>ガタ</t>
    </rPh>
    <phoneticPr fontId="1"/>
  </si>
  <si>
    <t>県内外型</t>
    <rPh sb="0" eb="2">
      <t>ケンナイ</t>
    </rPh>
    <rPh sb="2" eb="3">
      <t>ガイ</t>
    </rPh>
    <rPh sb="3" eb="4">
      <t>ガタ</t>
    </rPh>
    <phoneticPr fontId="1"/>
  </si>
  <si>
    <t>簡易型</t>
    <rPh sb="0" eb="3">
      <t>カンイガタ</t>
    </rPh>
    <phoneticPr fontId="1"/>
  </si>
  <si>
    <t>標準型</t>
    <rPh sb="0" eb="3">
      <t>ヒョウジュンガタ</t>
    </rPh>
    <phoneticPr fontId="1"/>
  </si>
  <si>
    <t>県外型</t>
    <rPh sb="0" eb="2">
      <t>ケンガイ</t>
    </rPh>
    <rPh sb="2" eb="3">
      <t>ガタ</t>
    </rPh>
    <phoneticPr fontId="1"/>
  </si>
  <si>
    <t>入札参加地域</t>
    <rPh sb="0" eb="2">
      <t>ニュウサツ</t>
    </rPh>
    <rPh sb="2" eb="4">
      <t>サンカ</t>
    </rPh>
    <rPh sb="4" eb="6">
      <t>チイキ</t>
    </rPh>
    <phoneticPr fontId="1"/>
  </si>
  <si>
    <t>令和　　年　　月　　日　　　</t>
    <rPh sb="0" eb="1">
      <t>レイ</t>
    </rPh>
    <rPh sb="1" eb="2">
      <t>ワ</t>
    </rPh>
    <rPh sb="4" eb="5">
      <t>ネン</t>
    </rPh>
    <rPh sb="7" eb="8">
      <t>ガツ</t>
    </rPh>
    <rPh sb="10" eb="11">
      <t>ニチ</t>
    </rPh>
    <phoneticPr fontId="1"/>
  </si>
  <si>
    <t>(P　　～)</t>
    <phoneticPr fontId="1"/>
  </si>
  <si>
    <t>建設業許可申請様式第1号及び別紙2</t>
    <rPh sb="0" eb="3">
      <t>ケンセツギョウ</t>
    </rPh>
    <rPh sb="3" eb="5">
      <t>キョカ</t>
    </rPh>
    <rPh sb="5" eb="7">
      <t>シンセイ</t>
    </rPh>
    <rPh sb="7" eb="9">
      <t>ヨウシキ</t>
    </rPh>
    <rPh sb="9" eb="10">
      <t>ダイ</t>
    </rPh>
    <rPh sb="11" eb="12">
      <t>ゴウ</t>
    </rPh>
    <rPh sb="12" eb="13">
      <t>オヨ</t>
    </rPh>
    <rPh sb="14" eb="16">
      <t>ベッシ</t>
    </rPh>
    <phoneticPr fontId="1"/>
  </si>
  <si>
    <t xml:space="preserve">
</t>
    <phoneticPr fontId="1"/>
  </si>
  <si>
    <t>評価項目（選択項目）</t>
    <rPh sb="0" eb="2">
      <t>ヒョウカ</t>
    </rPh>
    <rPh sb="2" eb="4">
      <t>コウモク</t>
    </rPh>
    <rPh sb="5" eb="7">
      <t>センタク</t>
    </rPh>
    <rPh sb="7" eb="9">
      <t>コウモク</t>
    </rPh>
    <phoneticPr fontId="1"/>
  </si>
  <si>
    <t>様式</t>
    <rPh sb="0" eb="2">
      <t>ヨウシキ</t>
    </rPh>
    <phoneticPr fontId="1"/>
  </si>
  <si>
    <t>対象</t>
    <rPh sb="0" eb="2">
      <t>タイショウ</t>
    </rPh>
    <phoneticPr fontId="1"/>
  </si>
  <si>
    <t>特別簡易型(Ⅰ)</t>
    <rPh sb="0" eb="1">
      <t>トク</t>
    </rPh>
    <rPh sb="1" eb="2">
      <t>ベツ</t>
    </rPh>
    <rPh sb="2" eb="4">
      <t>カンイ</t>
    </rPh>
    <rPh sb="4" eb="5">
      <t>ガタ</t>
    </rPh>
    <phoneticPr fontId="1"/>
  </si>
  <si>
    <t>提出様式欄</t>
    <rPh sb="0" eb="2">
      <t>テイシュツ</t>
    </rPh>
    <rPh sb="2" eb="4">
      <t>ヨウシキ</t>
    </rPh>
    <rPh sb="4" eb="5">
      <t>ラン</t>
    </rPh>
    <phoneticPr fontId="1"/>
  </si>
  <si>
    <t>様式第3号</t>
    <rPh sb="0" eb="2">
      <t>ヨウシキ</t>
    </rPh>
    <rPh sb="2" eb="3">
      <t>ダイ</t>
    </rPh>
    <rPh sb="4" eb="5">
      <t>ゴウ</t>
    </rPh>
    <phoneticPr fontId="1"/>
  </si>
  <si>
    <t>様式第4号</t>
    <rPh sb="0" eb="2">
      <t>ヨウシキ</t>
    </rPh>
    <rPh sb="2" eb="3">
      <t>ダイ</t>
    </rPh>
    <rPh sb="4" eb="5">
      <t>ゴウ</t>
    </rPh>
    <phoneticPr fontId="1"/>
  </si>
  <si>
    <t>2.企業の施工実績</t>
    <phoneticPr fontId="1"/>
  </si>
  <si>
    <t>3.配置予定技術者の
　施工経験</t>
    <phoneticPr fontId="1"/>
  </si>
  <si>
    <t>施工計画</t>
    <rPh sb="0" eb="2">
      <t>セコウ</t>
    </rPh>
    <rPh sb="2" eb="4">
      <t>ケイカク</t>
    </rPh>
    <phoneticPr fontId="1"/>
  </si>
  <si>
    <t>技術提案</t>
    <rPh sb="0" eb="2">
      <t>ギジュツ</t>
    </rPh>
    <rPh sb="2" eb="4">
      <t>テイアン</t>
    </rPh>
    <phoneticPr fontId="1"/>
  </si>
  <si>
    <r>
      <t>様式第5号（P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4" eb="5">
      <t>ゴウ</t>
    </rPh>
    <phoneticPr fontId="1"/>
  </si>
  <si>
    <r>
      <t>様式第8号（P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4" eb="5">
      <t>ゴウ</t>
    </rPh>
    <phoneticPr fontId="1"/>
  </si>
  <si>
    <t>競争参加資格確認資料【(3)に記載】及び施工実績証明書類</t>
    <rPh sb="0" eb="2">
      <t>キョウソウ</t>
    </rPh>
    <rPh sb="2" eb="4">
      <t>サンカ</t>
    </rPh>
    <rPh sb="4" eb="6">
      <t>シカク</t>
    </rPh>
    <rPh sb="6" eb="8">
      <t>カクニン</t>
    </rPh>
    <rPh sb="8" eb="10">
      <t>シリョウ</t>
    </rPh>
    <rPh sb="15" eb="17">
      <t>キサイ</t>
    </rPh>
    <rPh sb="18" eb="19">
      <t>オヨ</t>
    </rPh>
    <rPh sb="20" eb="22">
      <t>セコウ</t>
    </rPh>
    <rPh sb="22" eb="24">
      <t>ジッセキ</t>
    </rPh>
    <rPh sb="24" eb="26">
      <t>ショウメイ</t>
    </rPh>
    <rPh sb="26" eb="28">
      <t>ショルイ</t>
    </rPh>
    <phoneticPr fontId="1"/>
  </si>
  <si>
    <t>競争参加資格確認資料【(5)に記載】及び施工経験証明書類</t>
    <rPh sb="0" eb="2">
      <t>キョウソウ</t>
    </rPh>
    <rPh sb="2" eb="4">
      <t>サンカ</t>
    </rPh>
    <rPh sb="4" eb="6">
      <t>シカク</t>
    </rPh>
    <rPh sb="6" eb="8">
      <t>カクニン</t>
    </rPh>
    <rPh sb="8" eb="10">
      <t>シリョウ</t>
    </rPh>
    <rPh sb="15" eb="17">
      <t>キサイ</t>
    </rPh>
    <rPh sb="18" eb="19">
      <t>オヨ</t>
    </rPh>
    <rPh sb="20" eb="22">
      <t>セコウ</t>
    </rPh>
    <rPh sb="22" eb="24">
      <t>ケイケン</t>
    </rPh>
    <rPh sb="24" eb="26">
      <t>ショウメイ</t>
    </rPh>
    <rPh sb="26" eb="28">
      <t>ショルイ</t>
    </rPh>
    <phoneticPr fontId="1"/>
  </si>
  <si>
    <t>競争参加資格確認資料</t>
    <rPh sb="0" eb="2">
      <t>キョウソウ</t>
    </rPh>
    <rPh sb="2" eb="4">
      <t>サンカ</t>
    </rPh>
    <rPh sb="4" eb="6">
      <t>シカク</t>
    </rPh>
    <rPh sb="6" eb="8">
      <t>カクニン</t>
    </rPh>
    <rPh sb="8" eb="10">
      <t>シリョウ</t>
    </rPh>
    <phoneticPr fontId="1"/>
  </si>
  <si>
    <t>P1　　</t>
    <phoneticPr fontId="1"/>
  </si>
  <si>
    <t>（代表構成員以外から提出があった様式は無効とする。）</t>
    <phoneticPr fontId="1"/>
  </si>
  <si>
    <t>　　</t>
  </si>
  <si>
    <t>72点未満・対象なし</t>
    <rPh sb="2" eb="3">
      <t>テン</t>
    </rPh>
    <rPh sb="3" eb="5">
      <t>ミマン</t>
    </rPh>
    <rPh sb="6" eb="8">
      <t>タイショウ</t>
    </rPh>
    <phoneticPr fontId="1"/>
  </si>
  <si>
    <t>連絡先　</t>
    <rPh sb="0" eb="2">
      <t>レンラク</t>
    </rPh>
    <rPh sb="2" eb="3">
      <t>サキ</t>
    </rPh>
    <phoneticPr fontId="1"/>
  </si>
  <si>
    <t>　　</t>
    <phoneticPr fontId="1"/>
  </si>
  <si>
    <t>　　　所属：㈱○○○○　　氏名：△△　　　　　電話番号：</t>
    <rPh sb="3" eb="5">
      <t>ショゾク</t>
    </rPh>
    <rPh sb="13" eb="15">
      <t>シメイ</t>
    </rPh>
    <rPh sb="23" eb="25">
      <t>デンワ</t>
    </rPh>
    <rPh sb="25" eb="27">
      <t>バンゴウ</t>
    </rPh>
    <phoneticPr fontId="1"/>
  </si>
  <si>
    <t>FAX：</t>
    <phoneticPr fontId="1"/>
  </si>
  <si>
    <t>様式第2号</t>
    <phoneticPr fontId="1"/>
  </si>
  <si>
    <r>
      <t>（対象工事</t>
    </r>
    <r>
      <rPr>
        <u/>
        <sz val="9"/>
        <color rgb="FFFF0000"/>
        <rFont val="ＭＳ Ｐゴシック"/>
        <family val="3"/>
        <charset val="128"/>
        <scheme val="minor"/>
      </rPr>
      <t>　　　</t>
    </r>
    <r>
      <rPr>
        <sz val="9"/>
        <color rgb="FFFF0000"/>
        <rFont val="ＭＳ Ｐゴシック"/>
        <family val="3"/>
        <charset val="128"/>
        <scheme val="minor"/>
      </rPr>
      <t>件）</t>
    </r>
    <rPh sb="1" eb="3">
      <t>タイショウ</t>
    </rPh>
    <rPh sb="3" eb="5">
      <t>コウジ</t>
    </rPh>
    <rPh sb="8" eb="9">
      <t>ケン</t>
    </rPh>
    <phoneticPr fontId="1"/>
  </si>
  <si>
    <t>（注）当様式の作成にあたっては別添の「留意事項」を必ず御確認願います。</t>
    <rPh sb="1" eb="2">
      <t>チュウ</t>
    </rPh>
    <rPh sb="3" eb="4">
      <t>トウ</t>
    </rPh>
    <rPh sb="4" eb="6">
      <t>ヨウシキ</t>
    </rPh>
    <rPh sb="7" eb="9">
      <t>サクセイ</t>
    </rPh>
    <rPh sb="15" eb="17">
      <t>ベッテン</t>
    </rPh>
    <rPh sb="19" eb="21">
      <t>リュウイ</t>
    </rPh>
    <rPh sb="21" eb="23">
      <t>ジコウ</t>
    </rPh>
    <rPh sb="25" eb="26">
      <t>カナラ</t>
    </rPh>
    <rPh sb="27" eb="28">
      <t>ゴ</t>
    </rPh>
    <rPh sb="28" eb="30">
      <t>カクニン</t>
    </rPh>
    <rPh sb="30" eb="31">
      <t>ネガ</t>
    </rPh>
    <phoneticPr fontId="1"/>
  </si>
  <si>
    <t>「自己採点表及び評価点算定資料一覧表」作成における留意事項</t>
    <rPh sb="1" eb="3">
      <t>ジコ</t>
    </rPh>
    <rPh sb="3" eb="5">
      <t>サイテン</t>
    </rPh>
    <rPh sb="5" eb="6">
      <t>ヒョウ</t>
    </rPh>
    <rPh sb="6" eb="7">
      <t>オヨ</t>
    </rPh>
    <rPh sb="8" eb="11">
      <t>ヒョウカテン</t>
    </rPh>
    <rPh sb="11" eb="13">
      <t>サンテイ</t>
    </rPh>
    <rPh sb="13" eb="15">
      <t>シリョウ</t>
    </rPh>
    <rPh sb="15" eb="17">
      <t>イチラン</t>
    </rPh>
    <rPh sb="17" eb="18">
      <t>ヒョウ</t>
    </rPh>
    <rPh sb="19" eb="21">
      <t>サクセイ</t>
    </rPh>
    <rPh sb="25" eb="27">
      <t>リュウイ</t>
    </rPh>
    <rPh sb="27" eb="29">
      <t>ジコウ</t>
    </rPh>
    <phoneticPr fontId="1"/>
  </si>
  <si>
    <t>自己
評点</t>
    <rPh sb="0" eb="2">
      <t>ジコ</t>
    </rPh>
    <rPh sb="3" eb="5">
      <t>ヒョウテン</t>
    </rPh>
    <rPh sb="4" eb="5">
      <t>テン</t>
    </rPh>
    <phoneticPr fontId="1"/>
  </si>
  <si>
    <t>【参考】</t>
    <rPh sb="1" eb="3">
      <t>サンコウ</t>
    </rPh>
    <phoneticPr fontId="1"/>
  </si>
  <si>
    <t>■</t>
    <phoneticPr fontId="1"/>
  </si>
  <si>
    <r>
      <t>「該当」欄の該当箇所（水色セル）に○を付けてください。</t>
    </r>
    <r>
      <rPr>
        <b/>
        <sz val="9"/>
        <color theme="1"/>
        <rFont val="ＭＳ Ｐゴシック"/>
        <family val="3"/>
        <charset val="128"/>
        <scheme val="minor"/>
      </rPr>
      <t>（黒塗セルは入力不要）</t>
    </r>
    <rPh sb="1" eb="3">
      <t>ガイトウ</t>
    </rPh>
    <rPh sb="4" eb="5">
      <t>ラン</t>
    </rPh>
    <rPh sb="6" eb="8">
      <t>ガイトウ</t>
    </rPh>
    <rPh sb="8" eb="10">
      <t>カショ</t>
    </rPh>
    <rPh sb="11" eb="13">
      <t>ミズイロ</t>
    </rPh>
    <rPh sb="19" eb="20">
      <t>ツ</t>
    </rPh>
    <rPh sb="28" eb="29">
      <t>クロ</t>
    </rPh>
    <rPh sb="29" eb="30">
      <t>ヌリ</t>
    </rPh>
    <rPh sb="33" eb="35">
      <t>ニュウリョク</t>
    </rPh>
    <rPh sb="35" eb="37">
      <t>フヨウ</t>
    </rPh>
    <phoneticPr fontId="1"/>
  </si>
  <si>
    <r>
      <t>提出資料については。各資料の空欄部に</t>
    </r>
    <r>
      <rPr>
        <b/>
        <sz val="9"/>
        <color rgb="FFFF0000"/>
        <rFont val="ＭＳ Ｐゴシック"/>
        <family val="3"/>
        <charset val="128"/>
        <scheme val="minor"/>
      </rPr>
      <t>通しページを記入</t>
    </r>
    <r>
      <rPr>
        <sz val="9"/>
        <color theme="1"/>
        <rFont val="ＭＳ Ｐゴシック"/>
        <family val="3"/>
        <charset val="128"/>
        <scheme val="minor"/>
      </rPr>
      <t>してください。（当様式を１ページ目とする。）</t>
    </r>
    <rPh sb="0" eb="2">
      <t>テイシュツ</t>
    </rPh>
    <rPh sb="2" eb="4">
      <t>シリョウ</t>
    </rPh>
    <rPh sb="10" eb="11">
      <t>カク</t>
    </rPh>
    <rPh sb="11" eb="13">
      <t>シリョウ</t>
    </rPh>
    <rPh sb="14" eb="16">
      <t>クウラン</t>
    </rPh>
    <rPh sb="16" eb="17">
      <t>ブ</t>
    </rPh>
    <rPh sb="18" eb="19">
      <t>トオ</t>
    </rPh>
    <rPh sb="24" eb="26">
      <t>キニュウ</t>
    </rPh>
    <rPh sb="34" eb="35">
      <t>トウ</t>
    </rPh>
    <rPh sb="35" eb="37">
      <t>ヨウシキ</t>
    </rPh>
    <rPh sb="42" eb="43">
      <t>メ</t>
    </rPh>
    <phoneticPr fontId="1"/>
  </si>
  <si>
    <t>（様式第1-1号）</t>
    <rPh sb="1" eb="3">
      <t>ヨウシキ</t>
    </rPh>
    <rPh sb="3" eb="4">
      <t>ダイ</t>
    </rPh>
    <rPh sb="7" eb="8">
      <t>ゴウ</t>
    </rPh>
    <phoneticPr fontId="1"/>
  </si>
  <si>
    <t>（様式第1-2号）</t>
    <rPh sb="1" eb="3">
      <t>ヨウシキ</t>
    </rPh>
    <rPh sb="3" eb="4">
      <t>ダイ</t>
    </rPh>
    <rPh sb="7" eb="8">
      <t>ゴウ</t>
    </rPh>
    <phoneticPr fontId="1"/>
  </si>
  <si>
    <t>全ての施工プロセスで活用する</t>
    <rPh sb="0" eb="1">
      <t>スベ</t>
    </rPh>
    <rPh sb="3" eb="5">
      <t>セコウ</t>
    </rPh>
    <rPh sb="10" eb="12">
      <t>カツヨウ</t>
    </rPh>
    <phoneticPr fontId="1"/>
  </si>
  <si>
    <t>一部の施工プロセスで活用する</t>
    <rPh sb="0" eb="2">
      <t>イチブ</t>
    </rPh>
    <rPh sb="3" eb="5">
      <t>セコウ</t>
    </rPh>
    <rPh sb="10" eb="12">
      <t>カツヨウ</t>
    </rPh>
    <phoneticPr fontId="1"/>
  </si>
  <si>
    <t>自己採点表</t>
    <rPh sb="0" eb="2">
      <t>ジコ</t>
    </rPh>
    <rPh sb="2" eb="4">
      <t>サイテン</t>
    </rPh>
    <rPh sb="4" eb="5">
      <t>ヒョウ</t>
    </rPh>
    <phoneticPr fontId="1"/>
  </si>
  <si>
    <t>兼評価点算定資料一覧表</t>
    <rPh sb="0" eb="1">
      <t>ケン</t>
    </rPh>
    <rPh sb="1" eb="4">
      <t>ヒョウカテン</t>
    </rPh>
    <rPh sb="4" eb="6">
      <t>サンテイ</t>
    </rPh>
    <rPh sb="6" eb="8">
      <t>シリョウ</t>
    </rPh>
    <rPh sb="8" eb="10">
      <t>イチラン</t>
    </rPh>
    <rPh sb="10" eb="11">
      <t>ヒョウ</t>
    </rPh>
    <phoneticPr fontId="1"/>
  </si>
  <si>
    <t>様式第１号</t>
    <rPh sb="0" eb="2">
      <t>ヨウシキ</t>
    </rPh>
    <rPh sb="2" eb="3">
      <t>ダイ</t>
    </rPh>
    <rPh sb="4" eb="5">
      <t>ゴウ</t>
    </rPh>
    <phoneticPr fontId="1"/>
  </si>
  <si>
    <t>審査は行いません。</t>
    <phoneticPr fontId="1"/>
  </si>
  <si>
    <t>提出様式
（該当頁）等</t>
    <rPh sb="0" eb="2">
      <t>テイシュツ</t>
    </rPh>
    <rPh sb="2" eb="4">
      <t>ヨウシキ</t>
    </rPh>
    <rPh sb="6" eb="8">
      <t>ガイトウ</t>
    </rPh>
    <rPh sb="8" eb="9">
      <t>ページ</t>
    </rPh>
    <rPh sb="10" eb="11">
      <t>トウ</t>
    </rPh>
    <phoneticPr fontId="1"/>
  </si>
  <si>
    <t>年度</t>
    <rPh sb="0" eb="1">
      <t>ネン</t>
    </rPh>
    <rPh sb="1" eb="2">
      <t>ド</t>
    </rPh>
    <phoneticPr fontId="1"/>
  </si>
  <si>
    <t>区分</t>
    <rPh sb="0" eb="2">
      <t>クブン</t>
    </rPh>
    <phoneticPr fontId="1"/>
  </si>
  <si>
    <t>工種</t>
    <rPh sb="0" eb="2">
      <t>コウシュ</t>
    </rPh>
    <phoneticPr fontId="1"/>
  </si>
  <si>
    <t>H29</t>
    <phoneticPr fontId="1"/>
  </si>
  <si>
    <t>H30</t>
    <phoneticPr fontId="1"/>
  </si>
  <si>
    <t>企業局長</t>
    <rPh sb="0" eb="2">
      <t>キギョウ</t>
    </rPh>
    <rPh sb="2" eb="4">
      <t>キョクチョウ</t>
    </rPh>
    <phoneticPr fontId="1"/>
  </si>
  <si>
    <t>道路</t>
    <rPh sb="0" eb="2">
      <t>ドウロ</t>
    </rPh>
    <phoneticPr fontId="1"/>
  </si>
  <si>
    <t>橋梁</t>
    <rPh sb="0" eb="2">
      <t>キョウリョウ</t>
    </rPh>
    <phoneticPr fontId="1"/>
  </si>
  <si>
    <t>河川</t>
    <rPh sb="0" eb="2">
      <t>カセン</t>
    </rPh>
    <phoneticPr fontId="1"/>
  </si>
  <si>
    <t>港湾</t>
    <rPh sb="0" eb="2">
      <t>コウワン</t>
    </rPh>
    <phoneticPr fontId="1"/>
  </si>
  <si>
    <t>海岸</t>
    <rPh sb="0" eb="2">
      <t>カイガン</t>
    </rPh>
    <phoneticPr fontId="1"/>
  </si>
  <si>
    <t>下水道</t>
    <rPh sb="0" eb="3">
      <t>ゲスイドウ</t>
    </rPh>
    <phoneticPr fontId="1"/>
  </si>
  <si>
    <t>建築</t>
    <rPh sb="0" eb="2">
      <t>ケンチク</t>
    </rPh>
    <phoneticPr fontId="1"/>
  </si>
  <si>
    <t>水道</t>
    <rPh sb="0" eb="2">
      <t>スイドウ</t>
    </rPh>
    <phoneticPr fontId="1"/>
  </si>
  <si>
    <t>舗装</t>
    <rPh sb="0" eb="2">
      <t>ホソウ</t>
    </rPh>
    <phoneticPr fontId="1"/>
  </si>
  <si>
    <t>電気</t>
    <rPh sb="0" eb="2">
      <t>デンキ</t>
    </rPh>
    <phoneticPr fontId="1"/>
  </si>
  <si>
    <t>農業土木</t>
    <rPh sb="0" eb="2">
      <t>ノウギョウ</t>
    </rPh>
    <rPh sb="2" eb="4">
      <t>ドボク</t>
    </rPh>
    <phoneticPr fontId="1"/>
  </si>
  <si>
    <t>管</t>
    <rPh sb="0" eb="1">
      <t>カン</t>
    </rPh>
    <phoneticPr fontId="1"/>
  </si>
  <si>
    <t>砂防</t>
    <rPh sb="0" eb="2">
      <t>サボウ</t>
    </rPh>
    <phoneticPr fontId="1"/>
  </si>
  <si>
    <t>森林土木</t>
    <rPh sb="0" eb="2">
      <t>シンリン</t>
    </rPh>
    <rPh sb="2" eb="4">
      <t>ドボク</t>
    </rPh>
    <phoneticPr fontId="1"/>
  </si>
  <si>
    <t>公園</t>
    <rPh sb="0" eb="2">
      <t>コウエン</t>
    </rPh>
    <phoneticPr fontId="1"/>
  </si>
  <si>
    <t>4配置予定技術者の
　保有資格</t>
    <rPh sb="11" eb="13">
      <t>ホユウ</t>
    </rPh>
    <rPh sb="13" eb="15">
      <t>シカク</t>
    </rPh>
    <phoneticPr fontId="1"/>
  </si>
  <si>
    <t>様式第18号</t>
    <rPh sb="0" eb="2">
      <t>ヨウシキ</t>
    </rPh>
    <rPh sb="2" eb="3">
      <t>ダイ</t>
    </rPh>
    <rPh sb="5" eb="6">
      <t>ゴウ</t>
    </rPh>
    <phoneticPr fontId="1"/>
  </si>
  <si>
    <t>6優秀主任（監理）
技術者の受賞</t>
    <phoneticPr fontId="1"/>
  </si>
  <si>
    <t>【優秀技術者】</t>
    <rPh sb="1" eb="3">
      <t>ユウシュウ</t>
    </rPh>
    <rPh sb="3" eb="6">
      <t>ギジュツシャ</t>
    </rPh>
    <phoneticPr fontId="1"/>
  </si>
  <si>
    <t>事務所長</t>
    <rPh sb="0" eb="2">
      <t>ジム</t>
    </rPh>
    <rPh sb="2" eb="4">
      <t>ショチョウ</t>
    </rPh>
    <phoneticPr fontId="1"/>
  </si>
  <si>
    <t>転籍</t>
    <rPh sb="0" eb="2">
      <t>テンセキ</t>
    </rPh>
    <phoneticPr fontId="1"/>
  </si>
  <si>
    <t>有</t>
    <rPh sb="0" eb="1">
      <t>ア</t>
    </rPh>
    <phoneticPr fontId="1"/>
  </si>
  <si>
    <t>無</t>
    <rPh sb="0" eb="1">
      <t>ナ</t>
    </rPh>
    <phoneticPr fontId="1"/>
  </si>
  <si>
    <t>※当様式の計算式等に不具合が生じた場合は発注機関にご連絡願います。</t>
    <rPh sb="1" eb="2">
      <t>トウ</t>
    </rPh>
    <rPh sb="2" eb="4">
      <t>ヨウシキ</t>
    </rPh>
    <rPh sb="5" eb="7">
      <t>ケイサン</t>
    </rPh>
    <rPh sb="7" eb="8">
      <t>シキ</t>
    </rPh>
    <rPh sb="8" eb="9">
      <t>トウ</t>
    </rPh>
    <rPh sb="10" eb="13">
      <t>フグアイ</t>
    </rPh>
    <rPh sb="14" eb="15">
      <t>ショウ</t>
    </rPh>
    <rPh sb="17" eb="19">
      <t>バアイ</t>
    </rPh>
    <rPh sb="20" eb="22">
      <t>ハッチュウ</t>
    </rPh>
    <rPh sb="22" eb="24">
      <t>キカン</t>
    </rPh>
    <rPh sb="26" eb="28">
      <t>レンラク</t>
    </rPh>
    <rPh sb="28" eb="29">
      <t>ネガ</t>
    </rPh>
    <phoneticPr fontId="1"/>
  </si>
  <si>
    <t>工事成績
評定</t>
    <rPh sb="0" eb="2">
      <t>コウジ</t>
    </rPh>
    <rPh sb="2" eb="4">
      <t>セイセキ</t>
    </rPh>
    <rPh sb="5" eb="7">
      <t>ヒョウテイ</t>
    </rPh>
    <phoneticPr fontId="37"/>
  </si>
  <si>
    <t>企業の
施工実績</t>
    <rPh sb="0" eb="2">
      <t>キギョウ</t>
    </rPh>
    <rPh sb="4" eb="6">
      <t>セコウ</t>
    </rPh>
    <rPh sb="6" eb="8">
      <t>ジッセキ</t>
    </rPh>
    <phoneticPr fontId="37"/>
  </si>
  <si>
    <t>優秀技術者
の受賞</t>
    <rPh sb="0" eb="2">
      <t>ユウシュウ</t>
    </rPh>
    <rPh sb="2" eb="5">
      <t>ギジュツシャ</t>
    </rPh>
    <rPh sb="7" eb="9">
      <t>ジュショウ</t>
    </rPh>
    <phoneticPr fontId="37"/>
  </si>
  <si>
    <t>ICT施工
技術の活用</t>
    <rPh sb="3" eb="5">
      <t>セコウ</t>
    </rPh>
    <rPh sb="6" eb="8">
      <t>ギジュツ</t>
    </rPh>
    <rPh sb="9" eb="11">
      <t>カツヨウ</t>
    </rPh>
    <phoneticPr fontId="37"/>
  </si>
  <si>
    <t>若手技術者の配置</t>
    <rPh sb="0" eb="2">
      <t>ワカテ</t>
    </rPh>
    <rPh sb="2" eb="4">
      <t>ギジュツ</t>
    </rPh>
    <rPh sb="4" eb="5">
      <t>シャ</t>
    </rPh>
    <rPh sb="6" eb="8">
      <t>ハイチ</t>
    </rPh>
    <phoneticPr fontId="37"/>
  </si>
  <si>
    <t>登録基幹技能者の配置</t>
    <rPh sb="0" eb="2">
      <t>トウロク</t>
    </rPh>
    <rPh sb="2" eb="4">
      <t>キカン</t>
    </rPh>
    <rPh sb="4" eb="7">
      <t>ギノウシャ</t>
    </rPh>
    <rPh sb="8" eb="10">
      <t>ハイチ</t>
    </rPh>
    <phoneticPr fontId="37"/>
  </si>
  <si>
    <t>基礎的事業
継続力認定</t>
    <rPh sb="0" eb="3">
      <t>キソテキ</t>
    </rPh>
    <rPh sb="3" eb="5">
      <t>ジギョウ</t>
    </rPh>
    <rPh sb="6" eb="8">
      <t>ケイゾク</t>
    </rPh>
    <rPh sb="8" eb="9">
      <t>リョク</t>
    </rPh>
    <rPh sb="9" eb="11">
      <t>ニンテイ</t>
    </rPh>
    <phoneticPr fontId="37"/>
  </si>
  <si>
    <t>合計</t>
    <rPh sb="0" eb="2">
      <t>ゴウケイ</t>
    </rPh>
    <phoneticPr fontId="37"/>
  </si>
  <si>
    <t>特別簡易型(Ⅰ)</t>
    <rPh sb="0" eb="2">
      <t>トクベツ</t>
    </rPh>
    <rPh sb="2" eb="5">
      <t>カンイガタ</t>
    </rPh>
    <phoneticPr fontId="37"/>
  </si>
  <si>
    <t>【(5)に記載】　</t>
    <phoneticPr fontId="1"/>
  </si>
  <si>
    <t>工事成績評定</t>
  </si>
  <si>
    <t>対象業種</t>
    <rPh sb="0" eb="2">
      <t>タイショウ</t>
    </rPh>
    <rPh sb="2" eb="4">
      <t>ギョウシュ</t>
    </rPh>
    <phoneticPr fontId="1"/>
  </si>
  <si>
    <t>土木一式工事</t>
    <rPh sb="0" eb="2">
      <t>ドボク</t>
    </rPh>
    <rPh sb="2" eb="3">
      <t>１</t>
    </rPh>
    <rPh sb="3" eb="4">
      <t>シキ</t>
    </rPh>
    <rPh sb="4" eb="6">
      <t>コウジ</t>
    </rPh>
    <phoneticPr fontId="1"/>
  </si>
  <si>
    <t>建築一式工事</t>
    <rPh sb="0" eb="2">
      <t>ケンチク</t>
    </rPh>
    <rPh sb="2" eb="3">
      <t>１</t>
    </rPh>
    <rPh sb="3" eb="4">
      <t>シキ</t>
    </rPh>
    <rPh sb="4" eb="6">
      <t>コウジ</t>
    </rPh>
    <phoneticPr fontId="1"/>
  </si>
  <si>
    <t>左官工事</t>
    <rPh sb="0" eb="2">
      <t>サカン</t>
    </rPh>
    <rPh sb="2" eb="4">
      <t>コウジ</t>
    </rPh>
    <phoneticPr fontId="1"/>
  </si>
  <si>
    <t>大工工事</t>
    <rPh sb="0" eb="2">
      <t>ダイク</t>
    </rPh>
    <rPh sb="2" eb="4">
      <t>コウジ</t>
    </rPh>
    <phoneticPr fontId="1"/>
  </si>
  <si>
    <t>屋根工事</t>
    <rPh sb="0" eb="2">
      <t>ヤネ</t>
    </rPh>
    <rPh sb="2" eb="4">
      <t>コウジ</t>
    </rPh>
    <phoneticPr fontId="1"/>
  </si>
  <si>
    <t>石工事</t>
    <rPh sb="0" eb="1">
      <t>イシ</t>
    </rPh>
    <rPh sb="1" eb="3">
      <t>コウジ</t>
    </rPh>
    <phoneticPr fontId="1"/>
  </si>
  <si>
    <t>電気工事</t>
    <rPh sb="0" eb="2">
      <t>デンキ</t>
    </rPh>
    <rPh sb="2" eb="4">
      <t>コウジ</t>
    </rPh>
    <phoneticPr fontId="1"/>
  </si>
  <si>
    <t>管工事</t>
    <rPh sb="0" eb="1">
      <t>カン</t>
    </rPh>
    <rPh sb="1" eb="3">
      <t>コウジ</t>
    </rPh>
    <phoneticPr fontId="1"/>
  </si>
  <si>
    <t>ﾀｲﾙ・れんが・ﾌﾞﾛｯｸ工事</t>
    <rPh sb="13" eb="15">
      <t>コウジ</t>
    </rPh>
    <phoneticPr fontId="1"/>
  </si>
  <si>
    <t>とび・土工・ｺﾝｸﾘｰﾄ工事</t>
    <rPh sb="3" eb="4">
      <t>ド</t>
    </rPh>
    <rPh sb="4" eb="5">
      <t>コウ</t>
    </rPh>
    <rPh sb="12" eb="14">
      <t>コウジ</t>
    </rPh>
    <phoneticPr fontId="1"/>
  </si>
  <si>
    <t>鋼構造物工事</t>
    <rPh sb="0" eb="1">
      <t>コウ</t>
    </rPh>
    <rPh sb="1" eb="4">
      <t>コウゾウブツ</t>
    </rPh>
    <rPh sb="4" eb="6">
      <t>コウジ</t>
    </rPh>
    <phoneticPr fontId="1"/>
  </si>
  <si>
    <t>鉄筋工事</t>
    <rPh sb="0" eb="2">
      <t>テッキン</t>
    </rPh>
    <rPh sb="2" eb="4">
      <t>コウジ</t>
    </rPh>
    <phoneticPr fontId="1"/>
  </si>
  <si>
    <t>舗装工事</t>
    <rPh sb="0" eb="2">
      <t>ホソウ</t>
    </rPh>
    <rPh sb="2" eb="4">
      <t>コウジ</t>
    </rPh>
    <phoneticPr fontId="1"/>
  </si>
  <si>
    <t>しゅんせつ工事</t>
    <rPh sb="5" eb="7">
      <t>コウジ</t>
    </rPh>
    <phoneticPr fontId="1"/>
  </si>
  <si>
    <t>板金工事</t>
    <rPh sb="0" eb="2">
      <t>バンキン</t>
    </rPh>
    <rPh sb="2" eb="4">
      <t>コウジ</t>
    </rPh>
    <phoneticPr fontId="1"/>
  </si>
  <si>
    <t>ｶﾞﾗｽ工事</t>
    <rPh sb="4" eb="6">
      <t>コウジ</t>
    </rPh>
    <phoneticPr fontId="1"/>
  </si>
  <si>
    <t>塗装工事</t>
    <rPh sb="0" eb="2">
      <t>トソウ</t>
    </rPh>
    <rPh sb="2" eb="4">
      <t>コウジ</t>
    </rPh>
    <phoneticPr fontId="1"/>
  </si>
  <si>
    <t>防水工事</t>
    <rPh sb="0" eb="2">
      <t>ボウスイ</t>
    </rPh>
    <rPh sb="2" eb="4">
      <t>コウジ</t>
    </rPh>
    <phoneticPr fontId="1"/>
  </si>
  <si>
    <t>内装仕上工事</t>
    <rPh sb="0" eb="2">
      <t>ナイソウ</t>
    </rPh>
    <rPh sb="2" eb="4">
      <t>シア</t>
    </rPh>
    <rPh sb="4" eb="6">
      <t>コウジ</t>
    </rPh>
    <phoneticPr fontId="1"/>
  </si>
  <si>
    <t>機械器具設置工事</t>
    <rPh sb="0" eb="2">
      <t>キカイ</t>
    </rPh>
    <rPh sb="2" eb="4">
      <t>キグ</t>
    </rPh>
    <rPh sb="4" eb="6">
      <t>セッチ</t>
    </rPh>
    <rPh sb="6" eb="8">
      <t>コウジ</t>
    </rPh>
    <phoneticPr fontId="1"/>
  </si>
  <si>
    <t>熱絶縁工事</t>
    <rPh sb="0" eb="1">
      <t>ネツ</t>
    </rPh>
    <rPh sb="1" eb="3">
      <t>ゼツエン</t>
    </rPh>
    <rPh sb="3" eb="5">
      <t>コウジ</t>
    </rPh>
    <phoneticPr fontId="1"/>
  </si>
  <si>
    <t>電気通信工事</t>
    <rPh sb="0" eb="2">
      <t>デンキ</t>
    </rPh>
    <rPh sb="2" eb="4">
      <t>ツウシン</t>
    </rPh>
    <rPh sb="4" eb="6">
      <t>コウジ</t>
    </rPh>
    <phoneticPr fontId="1"/>
  </si>
  <si>
    <t>造園工事</t>
    <rPh sb="0" eb="2">
      <t>ゾウエン</t>
    </rPh>
    <rPh sb="2" eb="4">
      <t>コウジ</t>
    </rPh>
    <phoneticPr fontId="1"/>
  </si>
  <si>
    <t>さく井工事</t>
    <rPh sb="2" eb="3">
      <t>イ</t>
    </rPh>
    <rPh sb="3" eb="5">
      <t>コウジ</t>
    </rPh>
    <phoneticPr fontId="1"/>
  </si>
  <si>
    <t>建具工事</t>
    <rPh sb="0" eb="2">
      <t>タテグ</t>
    </rPh>
    <rPh sb="2" eb="4">
      <t>コウジ</t>
    </rPh>
    <phoneticPr fontId="1"/>
  </si>
  <si>
    <t>水道施設工事</t>
    <rPh sb="0" eb="2">
      <t>スイドウ</t>
    </rPh>
    <rPh sb="2" eb="4">
      <t>シセツ</t>
    </rPh>
    <rPh sb="4" eb="6">
      <t>コウジ</t>
    </rPh>
    <phoneticPr fontId="1"/>
  </si>
  <si>
    <t>消防施設工事</t>
    <rPh sb="0" eb="2">
      <t>ショウボウ</t>
    </rPh>
    <rPh sb="2" eb="4">
      <t>シセツ</t>
    </rPh>
    <rPh sb="4" eb="6">
      <t>コウジ</t>
    </rPh>
    <phoneticPr fontId="1"/>
  </si>
  <si>
    <t>清掃施設工事</t>
    <rPh sb="0" eb="2">
      <t>セイソウ</t>
    </rPh>
    <rPh sb="2" eb="4">
      <t>シセツ</t>
    </rPh>
    <rPh sb="4" eb="6">
      <t>コウジ</t>
    </rPh>
    <phoneticPr fontId="1"/>
  </si>
  <si>
    <t>解体工事</t>
    <rPh sb="0" eb="2">
      <t>カイタイ</t>
    </rPh>
    <rPh sb="2" eb="4">
      <t>コウジ</t>
    </rPh>
    <phoneticPr fontId="1"/>
  </si>
  <si>
    <t>　（対象業種：</t>
    <phoneticPr fontId="1"/>
  </si>
  <si>
    <t>1級造園施工管理技士</t>
    <rPh sb="1" eb="2">
      <t>キュウ</t>
    </rPh>
    <rPh sb="2" eb="4">
      <t>ゾウエン</t>
    </rPh>
    <rPh sb="4" eb="6">
      <t>セコウ</t>
    </rPh>
    <rPh sb="6" eb="8">
      <t>カンリ</t>
    </rPh>
    <rPh sb="8" eb="10">
      <t>ギシ</t>
    </rPh>
    <phoneticPr fontId="1"/>
  </si>
  <si>
    <t>2級造園施工管理技士</t>
    <rPh sb="1" eb="2">
      <t>キュウ</t>
    </rPh>
    <rPh sb="2" eb="4">
      <t>ゾウエン</t>
    </rPh>
    <rPh sb="4" eb="6">
      <t>セコウ</t>
    </rPh>
    <rPh sb="6" eb="8">
      <t>カンリ</t>
    </rPh>
    <rPh sb="8" eb="10">
      <t>ギシ</t>
    </rPh>
    <phoneticPr fontId="1"/>
  </si>
  <si>
    <t>1級電気工事施工管理技士</t>
    <rPh sb="1" eb="2">
      <t>キュウ</t>
    </rPh>
    <rPh sb="2" eb="4">
      <t>デンキ</t>
    </rPh>
    <rPh sb="4" eb="6">
      <t>コウジ</t>
    </rPh>
    <rPh sb="6" eb="8">
      <t>セコウ</t>
    </rPh>
    <rPh sb="8" eb="10">
      <t>カンリ</t>
    </rPh>
    <rPh sb="10" eb="12">
      <t>ギシ</t>
    </rPh>
    <phoneticPr fontId="1"/>
  </si>
  <si>
    <t>2級電気工事施工管理技士</t>
    <rPh sb="1" eb="2">
      <t>キュウ</t>
    </rPh>
    <rPh sb="2" eb="4">
      <t>デンキ</t>
    </rPh>
    <rPh sb="4" eb="6">
      <t>コウジ</t>
    </rPh>
    <rPh sb="6" eb="8">
      <t>セコウ</t>
    </rPh>
    <rPh sb="8" eb="10">
      <t>カンリ</t>
    </rPh>
    <rPh sb="10" eb="12">
      <t>ギシ</t>
    </rPh>
    <phoneticPr fontId="1"/>
  </si>
  <si>
    <t>1級管工事施工管理技士</t>
    <rPh sb="1" eb="2">
      <t>キュウ</t>
    </rPh>
    <rPh sb="2" eb="3">
      <t>カン</t>
    </rPh>
    <rPh sb="3" eb="5">
      <t>コウジ</t>
    </rPh>
    <rPh sb="5" eb="7">
      <t>セコウ</t>
    </rPh>
    <rPh sb="7" eb="9">
      <t>カンリ</t>
    </rPh>
    <rPh sb="9" eb="11">
      <t>ギシ</t>
    </rPh>
    <phoneticPr fontId="1"/>
  </si>
  <si>
    <t>2級管工事施工管理技士</t>
    <rPh sb="1" eb="2">
      <t>キュウ</t>
    </rPh>
    <rPh sb="2" eb="3">
      <t>カン</t>
    </rPh>
    <rPh sb="3" eb="5">
      <t>コウジ</t>
    </rPh>
    <rPh sb="5" eb="7">
      <t>セコウ</t>
    </rPh>
    <rPh sb="7" eb="9">
      <t>カンリ</t>
    </rPh>
    <rPh sb="9" eb="11">
      <t>ギシ</t>
    </rPh>
    <phoneticPr fontId="1"/>
  </si>
  <si>
    <t>1級土木施工管理技士または
1級建設機械施工技士の資格を有する</t>
    <rPh sb="1" eb="2">
      <t>キュウ</t>
    </rPh>
    <rPh sb="2" eb="4">
      <t>ドボク</t>
    </rPh>
    <rPh sb="4" eb="6">
      <t>セコウ</t>
    </rPh>
    <rPh sb="6" eb="8">
      <t>カンリ</t>
    </rPh>
    <rPh sb="8" eb="10">
      <t>ギシ</t>
    </rPh>
    <rPh sb="15" eb="16">
      <t>キュウ</t>
    </rPh>
    <rPh sb="16" eb="18">
      <t>ケンセツ</t>
    </rPh>
    <rPh sb="18" eb="20">
      <t>キカイ</t>
    </rPh>
    <rPh sb="20" eb="22">
      <t>セコウ</t>
    </rPh>
    <rPh sb="22" eb="24">
      <t>ギシ</t>
    </rPh>
    <rPh sb="25" eb="27">
      <t>シカク</t>
    </rPh>
    <rPh sb="28" eb="29">
      <t>ユウ</t>
    </rPh>
    <phoneticPr fontId="1"/>
  </si>
  <si>
    <t>2級土木施工管理技士または
2級建設機械施工技士の資格を有する</t>
    <rPh sb="1" eb="2">
      <t>キュウ</t>
    </rPh>
    <rPh sb="2" eb="4">
      <t>ドボク</t>
    </rPh>
    <rPh sb="4" eb="6">
      <t>セコウ</t>
    </rPh>
    <rPh sb="6" eb="8">
      <t>カンリ</t>
    </rPh>
    <rPh sb="8" eb="10">
      <t>ギシ</t>
    </rPh>
    <rPh sb="15" eb="16">
      <t>キュウ</t>
    </rPh>
    <rPh sb="16" eb="18">
      <t>ケンセツ</t>
    </rPh>
    <rPh sb="18" eb="20">
      <t>キカイ</t>
    </rPh>
    <rPh sb="20" eb="22">
      <t>セコウ</t>
    </rPh>
    <rPh sb="22" eb="24">
      <t>ギシ</t>
    </rPh>
    <rPh sb="25" eb="27">
      <t>シカク</t>
    </rPh>
    <rPh sb="28" eb="29">
      <t>ユウ</t>
    </rPh>
    <phoneticPr fontId="1"/>
  </si>
  <si>
    <t>3保有資格</t>
    <rPh sb="1" eb="3">
      <t>ホユウ</t>
    </rPh>
    <rPh sb="3" eb="5">
      <t>シカク</t>
    </rPh>
    <phoneticPr fontId="1"/>
  </si>
  <si>
    <t>２　企業の施工実績</t>
    <rPh sb="2" eb="4">
      <t>キギョウ</t>
    </rPh>
    <rPh sb="5" eb="7">
      <t>セコウ</t>
    </rPh>
    <rPh sb="7" eb="9">
      <t>ジッセキ</t>
    </rPh>
    <phoneticPr fontId="1"/>
  </si>
  <si>
    <t>４　技術者の施工経験</t>
    <rPh sb="2" eb="4">
      <t>ギジュツ</t>
    </rPh>
    <rPh sb="4" eb="5">
      <t>シャ</t>
    </rPh>
    <rPh sb="6" eb="8">
      <t>セコウ</t>
    </rPh>
    <rPh sb="8" eb="10">
      <t>ケイケン</t>
    </rPh>
    <phoneticPr fontId="1"/>
  </si>
  <si>
    <t>同種工事の経験あり</t>
    <rPh sb="0" eb="2">
      <t>ドウシュ</t>
    </rPh>
    <rPh sb="2" eb="4">
      <t>コウジ</t>
    </rPh>
    <rPh sb="5" eb="7">
      <t>ケイケン</t>
    </rPh>
    <phoneticPr fontId="1"/>
  </si>
  <si>
    <t>類似工事の経験あり</t>
    <rPh sb="0" eb="2">
      <t>ルイジ</t>
    </rPh>
    <rPh sb="2" eb="4">
      <t>コウジ</t>
    </rPh>
    <rPh sb="5" eb="7">
      <t>ケイケン</t>
    </rPh>
    <phoneticPr fontId="1"/>
  </si>
  <si>
    <t>１千万円以上の工事の実績あり</t>
    <rPh sb="1" eb="4">
      <t>センマンエン</t>
    </rPh>
    <rPh sb="4" eb="6">
      <t>イジョウ</t>
    </rPh>
    <rPh sb="7" eb="9">
      <t>コウジ</t>
    </rPh>
    <rPh sb="10" eb="12">
      <t>ジッセキ</t>
    </rPh>
    <phoneticPr fontId="1"/>
  </si>
  <si>
    <t>１千万円以上の同種工事の実績あり</t>
    <rPh sb="1" eb="2">
      <t>チ</t>
    </rPh>
    <rPh sb="2" eb="4">
      <t>マンエン</t>
    </rPh>
    <rPh sb="4" eb="6">
      <t>イジョウ</t>
    </rPh>
    <rPh sb="7" eb="9">
      <t>ドウシュ</t>
    </rPh>
    <rPh sb="9" eb="11">
      <t>コウジ</t>
    </rPh>
    <rPh sb="12" eb="14">
      <t>ジッセキ</t>
    </rPh>
    <phoneticPr fontId="1"/>
  </si>
  <si>
    <t>同種工事の実績あり</t>
    <rPh sb="0" eb="2">
      <t>ドウシュ</t>
    </rPh>
    <rPh sb="2" eb="4">
      <t>コウジ</t>
    </rPh>
    <rPh sb="5" eb="7">
      <t>ジッセキ</t>
    </rPh>
    <phoneticPr fontId="1"/>
  </si>
  <si>
    <t>１千万円以上の同種工事の経験あり</t>
    <rPh sb="1" eb="4">
      <t>センマンエン</t>
    </rPh>
    <rPh sb="4" eb="6">
      <t>イジョウ</t>
    </rPh>
    <rPh sb="7" eb="9">
      <t>ドウシュ</t>
    </rPh>
    <rPh sb="9" eb="11">
      <t>コウジ</t>
    </rPh>
    <rPh sb="12" eb="14">
      <t>ケイケン</t>
    </rPh>
    <phoneticPr fontId="1"/>
  </si>
  <si>
    <t>１千万円以上の工事の経験あり</t>
    <rPh sb="1" eb="4">
      <t>センマンエン</t>
    </rPh>
    <rPh sb="4" eb="6">
      <t>イジョウ</t>
    </rPh>
    <rPh sb="7" eb="9">
      <t>コウジ</t>
    </rPh>
    <rPh sb="10" eb="12">
      <t>ケイケン</t>
    </rPh>
    <phoneticPr fontId="1"/>
  </si>
  <si>
    <t>特別簡易型(Ⅱ)
【県内型】</t>
    <rPh sb="0" eb="2">
      <t>トクベツ</t>
    </rPh>
    <rPh sb="2" eb="5">
      <t>カンイガタ</t>
    </rPh>
    <rPh sb="10" eb="12">
      <t>ケンナイ</t>
    </rPh>
    <rPh sb="12" eb="13">
      <t>ガタ</t>
    </rPh>
    <phoneticPr fontId="37"/>
  </si>
  <si>
    <t>特別簡易型（Ⅱ）
【県内外型】</t>
    <rPh sb="0" eb="2">
      <t>トクベツ</t>
    </rPh>
    <rPh sb="2" eb="5">
      <t>カンイガタ</t>
    </rPh>
    <rPh sb="10" eb="13">
      <t>ケンナイガイ</t>
    </rPh>
    <rPh sb="13" eb="14">
      <t>ガタ</t>
    </rPh>
    <phoneticPr fontId="37"/>
  </si>
  <si>
    <t>特別簡易型（Ⅱ）
【県外型】</t>
    <rPh sb="0" eb="2">
      <t>トクベツ</t>
    </rPh>
    <rPh sb="2" eb="5">
      <t>カンイガタ</t>
    </rPh>
    <rPh sb="10" eb="12">
      <t>ケンガイ</t>
    </rPh>
    <rPh sb="12" eb="13">
      <t>ガタ</t>
    </rPh>
    <phoneticPr fontId="37"/>
  </si>
  <si>
    <t>特別簡易型（Ⅱ）
橋梁上部工事-鋼橋
【県内外型】</t>
    <rPh sb="0" eb="2">
      <t>トクベツ</t>
    </rPh>
    <rPh sb="2" eb="5">
      <t>カンイガタ</t>
    </rPh>
    <rPh sb="9" eb="11">
      <t>キョウリョウ</t>
    </rPh>
    <rPh sb="11" eb="13">
      <t>ジョウブ</t>
    </rPh>
    <rPh sb="13" eb="15">
      <t>コウジ</t>
    </rPh>
    <rPh sb="16" eb="18">
      <t>コウキョウ</t>
    </rPh>
    <rPh sb="20" eb="22">
      <t>ケンナイ</t>
    </rPh>
    <rPh sb="22" eb="23">
      <t>ガイ</t>
    </rPh>
    <rPh sb="23" eb="24">
      <t>ガタ</t>
    </rPh>
    <phoneticPr fontId="37"/>
  </si>
  <si>
    <t>特別簡易型（Ⅱ）
橋梁上部工事- PC橋
【県外型】</t>
    <rPh sb="0" eb="2">
      <t>トクベツ</t>
    </rPh>
    <rPh sb="2" eb="5">
      <t>カンイガタ</t>
    </rPh>
    <rPh sb="9" eb="11">
      <t>キョウリョウ</t>
    </rPh>
    <rPh sb="11" eb="13">
      <t>ジョウブ</t>
    </rPh>
    <rPh sb="13" eb="15">
      <t>コウジ</t>
    </rPh>
    <rPh sb="19" eb="20">
      <t>キョウ</t>
    </rPh>
    <rPh sb="22" eb="24">
      <t>ケンガイ</t>
    </rPh>
    <rPh sb="23" eb="24">
      <t>ガイ</t>
    </rPh>
    <rPh sb="24" eb="25">
      <t>ガタ</t>
    </rPh>
    <phoneticPr fontId="37"/>
  </si>
  <si>
    <t>特別簡易型（Ⅱ）
建築工事
【県内型】</t>
    <rPh sb="0" eb="2">
      <t>トクベツ</t>
    </rPh>
    <rPh sb="2" eb="5">
      <t>カンイガタ</t>
    </rPh>
    <rPh sb="9" eb="11">
      <t>ケンチク</t>
    </rPh>
    <rPh sb="11" eb="13">
      <t>コウジ</t>
    </rPh>
    <rPh sb="15" eb="17">
      <t>ケンナイ</t>
    </rPh>
    <rPh sb="17" eb="18">
      <t>ガタ</t>
    </rPh>
    <phoneticPr fontId="37"/>
  </si>
  <si>
    <t>特別簡易型(Ⅰ) ・県内型　①地域内拠点なし・登録基幹技能者あり・ＩＣＴ施工技術の活用なし</t>
    <phoneticPr fontId="37"/>
  </si>
  <si>
    <t>特別簡易型(Ⅰ) ・県内型　②地域内拠点なし・登録基幹技能者あり・ＩＣＴ施工技術の活用あり</t>
    <phoneticPr fontId="37"/>
  </si>
  <si>
    <t>特別簡易型(Ⅰ) ・県内型　③地域内拠点なし・登録基幹技能者なし・ＩＣＴ施工技術の活用なし</t>
    <phoneticPr fontId="37"/>
  </si>
  <si>
    <t>特別簡易型(Ⅰ) ・県内型　④地域内拠点なし・登録基幹技能者なし・ＩＣＴ施工技術の活用あり</t>
    <phoneticPr fontId="37"/>
  </si>
  <si>
    <t>特別簡易型(Ⅰ) ・県内型　⑤地域内拠点あり・登録基幹技能者あり・ＩＣＴ施工技術の活用なし</t>
    <phoneticPr fontId="37"/>
  </si>
  <si>
    <t>特別簡易型(Ⅰ) ・県内型　⑥地域内拠点あり・登録基幹技能者あり・ＩＣＴ施工技術の活用あり</t>
    <phoneticPr fontId="37"/>
  </si>
  <si>
    <t>特別簡易型(Ⅰ) ・県内型　⑦地域内拠点あり・登録基幹技能者なし・ＩＣＴ施工技術の活用なし</t>
    <phoneticPr fontId="37"/>
  </si>
  <si>
    <t>特別簡易型(Ⅰ) ・県内型　⑧地域内拠点あり・登録基幹技能者なし・ＩＣＴ施工技術の活用あり</t>
    <phoneticPr fontId="37"/>
  </si>
  <si>
    <t>特別簡易型(Ⅱ) ・県内型　①地域内拠点なし・登録基幹技能者あり・ＩＣＴ施工技術の活用なし</t>
    <phoneticPr fontId="37"/>
  </si>
  <si>
    <t>特別簡易型(Ⅱ) ・県内型　②地域内拠点なし・登録基幹技能者あり・ＩＣＴ施工技術の活用あり</t>
    <phoneticPr fontId="37"/>
  </si>
  <si>
    <t>特別簡易型(Ⅱ) ・県内型　③地域内拠点なし・登録基幹技能者なし・ＩＣＴ施工技術の活用なし</t>
    <phoneticPr fontId="37"/>
  </si>
  <si>
    <t>特別簡易型(Ⅱ) ・県内型　④地域内拠点なし・登録基幹技能者なし・ＩＣＴ施工技術の活用あり</t>
    <phoneticPr fontId="37"/>
  </si>
  <si>
    <t>特別簡易型(Ⅱ) ・県内型　⑤地域内拠点あり・登録基幹技能者あり・ＩＣＴ施工技術の活用なし</t>
    <phoneticPr fontId="37"/>
  </si>
  <si>
    <t>特別簡易型(Ⅱ) ・県内型　⑥地域内拠点あり・登録基幹技能者あり・ＩＣＴ施工技術の活用あり</t>
    <phoneticPr fontId="37"/>
  </si>
  <si>
    <t>特別簡易型(Ⅱ) ・県内型　⑦地域内拠点あり・登録基幹技能者なし・ＩＣＴ施工技術の活用なし</t>
    <phoneticPr fontId="37"/>
  </si>
  <si>
    <t>特別簡易型(Ⅱ) ・県内型　⑧地域内拠点あり・登録基幹技能者なし・ＩＣＴ施工技術の活用あり</t>
    <phoneticPr fontId="37"/>
  </si>
  <si>
    <t>特別簡易型(Ⅱ) ・県内外型　①標準・登録基幹技能者あり</t>
    <rPh sb="12" eb="13">
      <t>ガイ</t>
    </rPh>
    <rPh sb="16" eb="18">
      <t>ヒョウジュン</t>
    </rPh>
    <phoneticPr fontId="37"/>
  </si>
  <si>
    <t>特別簡易型(Ⅱ) ・県内外型　②標準・登録基幹技能者なし</t>
    <rPh sb="12" eb="13">
      <t>ガイ</t>
    </rPh>
    <rPh sb="16" eb="18">
      <t>ヒョウジュン</t>
    </rPh>
    <phoneticPr fontId="37"/>
  </si>
  <si>
    <t>特別簡易型(Ⅱ) ・県外型　①標準・登録基幹技能者あり</t>
    <rPh sb="11" eb="12">
      <t>ガイ</t>
    </rPh>
    <rPh sb="15" eb="17">
      <t>ヒョウジュン</t>
    </rPh>
    <phoneticPr fontId="37"/>
  </si>
  <si>
    <t>特別簡易型(Ⅱ) ・県外型　②標準・登録基幹技能者なし</t>
    <rPh sb="11" eb="12">
      <t>ガイ</t>
    </rPh>
    <rPh sb="15" eb="17">
      <t>ヒョウジュン</t>
    </rPh>
    <phoneticPr fontId="37"/>
  </si>
  <si>
    <t>特別簡易型(Ⅱ) ・県内外型・鋼橋上部工事（架設）</t>
    <rPh sb="12" eb="13">
      <t>ガイ</t>
    </rPh>
    <rPh sb="15" eb="17">
      <t>コウキョウ</t>
    </rPh>
    <rPh sb="17" eb="19">
      <t>ジョウブ</t>
    </rPh>
    <rPh sb="19" eb="21">
      <t>コウジ</t>
    </rPh>
    <rPh sb="22" eb="24">
      <t>カセツ</t>
    </rPh>
    <phoneticPr fontId="37"/>
  </si>
  <si>
    <t>簡易型 ・県内外型・鋼橋上部工事（架設）</t>
    <rPh sb="0" eb="3">
      <t>カンイガタ</t>
    </rPh>
    <rPh sb="7" eb="8">
      <t>ガイ</t>
    </rPh>
    <rPh sb="10" eb="12">
      <t>コウキョウ</t>
    </rPh>
    <rPh sb="12" eb="14">
      <t>ジョウブ</t>
    </rPh>
    <rPh sb="14" eb="16">
      <t>コウジ</t>
    </rPh>
    <rPh sb="17" eb="19">
      <t>カセツ</t>
    </rPh>
    <phoneticPr fontId="37"/>
  </si>
  <si>
    <t>特別簡易型(Ⅱ) ・県内外型・鋼橋上部工事（製作のみ）</t>
    <rPh sb="12" eb="13">
      <t>ガイ</t>
    </rPh>
    <rPh sb="15" eb="17">
      <t>コウキョウ</t>
    </rPh>
    <rPh sb="17" eb="19">
      <t>ジョウブ</t>
    </rPh>
    <rPh sb="19" eb="21">
      <t>コウジ</t>
    </rPh>
    <rPh sb="22" eb="24">
      <t>セイサク</t>
    </rPh>
    <phoneticPr fontId="37"/>
  </si>
  <si>
    <t>特別簡易型(Ⅱ) ・県外型・PC橋上部工事（架設）</t>
    <rPh sb="11" eb="12">
      <t>ガイ</t>
    </rPh>
    <rPh sb="16" eb="17">
      <t>キョウ</t>
    </rPh>
    <rPh sb="17" eb="19">
      <t>ジョウブ</t>
    </rPh>
    <rPh sb="19" eb="21">
      <t>コウジ</t>
    </rPh>
    <rPh sb="22" eb="24">
      <t>カセツ</t>
    </rPh>
    <phoneticPr fontId="37"/>
  </si>
  <si>
    <t>簡易型 ・県外型・PC橋上部工事（架設）</t>
    <rPh sb="0" eb="3">
      <t>カンイガタ</t>
    </rPh>
    <rPh sb="6" eb="7">
      <t>ガイ</t>
    </rPh>
    <rPh sb="11" eb="12">
      <t>キョウ</t>
    </rPh>
    <rPh sb="12" eb="14">
      <t>ジョウブ</t>
    </rPh>
    <rPh sb="14" eb="16">
      <t>コウジ</t>
    </rPh>
    <rPh sb="17" eb="19">
      <t>カセツ</t>
    </rPh>
    <phoneticPr fontId="37"/>
  </si>
  <si>
    <t>特別簡易型(Ⅱ) ・県外型・PC橋上部工事（製作のみ）</t>
    <rPh sb="11" eb="12">
      <t>ガイ</t>
    </rPh>
    <rPh sb="16" eb="17">
      <t>ハシ</t>
    </rPh>
    <rPh sb="17" eb="19">
      <t>ジョウブ</t>
    </rPh>
    <rPh sb="19" eb="21">
      <t>コウジ</t>
    </rPh>
    <rPh sb="22" eb="24">
      <t>セイサク</t>
    </rPh>
    <phoneticPr fontId="37"/>
  </si>
  <si>
    <t>特別簡易型(Ⅱ) ・県内型・建築工事・登録基幹技能者あり</t>
    <rPh sb="14" eb="16">
      <t>ケンチク</t>
    </rPh>
    <rPh sb="16" eb="18">
      <t>コウジ</t>
    </rPh>
    <rPh sb="19" eb="21">
      <t>トウロク</t>
    </rPh>
    <rPh sb="21" eb="23">
      <t>キカン</t>
    </rPh>
    <rPh sb="23" eb="26">
      <t>ギノウシャ</t>
    </rPh>
    <phoneticPr fontId="37"/>
  </si>
  <si>
    <t>特別簡易型(Ⅱ) ・県内型・建築工事・登録基幹技能者なし</t>
    <rPh sb="14" eb="16">
      <t>ケンチク</t>
    </rPh>
    <rPh sb="16" eb="18">
      <t>コウジ</t>
    </rPh>
    <rPh sb="19" eb="21">
      <t>トウロク</t>
    </rPh>
    <rPh sb="21" eb="23">
      <t>キカン</t>
    </rPh>
    <rPh sb="23" eb="26">
      <t>ギノウシャ</t>
    </rPh>
    <phoneticPr fontId="37"/>
  </si>
  <si>
    <t>―</t>
    <phoneticPr fontId="37"/>
  </si>
  <si>
    <t>落札決定基準</t>
    <rPh sb="0" eb="2">
      <t>ラクサツ</t>
    </rPh>
    <rPh sb="2" eb="4">
      <t>ケッテイ</t>
    </rPh>
    <rPh sb="4" eb="6">
      <t>キジュン</t>
    </rPh>
    <phoneticPr fontId="37"/>
  </si>
  <si>
    <t>配置予定技術者の施工経験</t>
    <rPh sb="0" eb="2">
      <t>ハイチ</t>
    </rPh>
    <rPh sb="2" eb="4">
      <t>ヨテイ</t>
    </rPh>
    <rPh sb="4" eb="7">
      <t>ギジュツシャ</t>
    </rPh>
    <rPh sb="8" eb="10">
      <t>セコウ</t>
    </rPh>
    <rPh sb="10" eb="12">
      <t>ケイケン</t>
    </rPh>
    <phoneticPr fontId="37"/>
  </si>
  <si>
    <t>配置予定技術者の保有資格</t>
    <rPh sb="0" eb="2">
      <t>ハイチ</t>
    </rPh>
    <rPh sb="2" eb="4">
      <t>ヨテイ</t>
    </rPh>
    <rPh sb="4" eb="7">
      <t>ギジュツシャ</t>
    </rPh>
    <rPh sb="8" eb="10">
      <t>ホユウ</t>
    </rPh>
    <rPh sb="10" eb="12">
      <t>シカク</t>
    </rPh>
    <phoneticPr fontId="37"/>
  </si>
  <si>
    <t>地域活動
の有無</t>
    <rPh sb="0" eb="2">
      <t>チイキ</t>
    </rPh>
    <rPh sb="2" eb="4">
      <t>カツドウ</t>
    </rPh>
    <rPh sb="6" eb="8">
      <t>ウム</t>
    </rPh>
    <phoneticPr fontId="37"/>
  </si>
  <si>
    <t>地域内拠点
の有無</t>
    <rPh sb="0" eb="3">
      <t>チイキナイ</t>
    </rPh>
    <rPh sb="3" eb="5">
      <t>キョテン</t>
    </rPh>
    <rPh sb="7" eb="9">
      <t>ウム</t>
    </rPh>
    <phoneticPr fontId="37"/>
  </si>
  <si>
    <t>県内下請負の
選定計画</t>
    <rPh sb="0" eb="2">
      <t>ケンナイ</t>
    </rPh>
    <rPh sb="2" eb="5">
      <t>シタウケオ</t>
    </rPh>
    <rPh sb="7" eb="9">
      <t>センテイ</t>
    </rPh>
    <rPh sb="9" eb="11">
      <t>ケイカク</t>
    </rPh>
    <phoneticPr fontId="37"/>
  </si>
  <si>
    <t>施工計画の
評価</t>
    <rPh sb="0" eb="2">
      <t>セコウ</t>
    </rPh>
    <rPh sb="2" eb="4">
      <t>ケイカク</t>
    </rPh>
    <rPh sb="6" eb="8">
      <t>ヒョウカ</t>
    </rPh>
    <phoneticPr fontId="37"/>
  </si>
  <si>
    <t>技術提案の
評価</t>
    <rPh sb="0" eb="2">
      <t>ギジュツ</t>
    </rPh>
    <rPh sb="2" eb="4">
      <t>テイアン</t>
    </rPh>
    <rPh sb="6" eb="8">
      <t>ヒョウカ</t>
    </rPh>
    <phoneticPr fontId="37"/>
  </si>
  <si>
    <t>満点</t>
    <rPh sb="0" eb="2">
      <t>マンテン</t>
    </rPh>
    <phoneticPr fontId="1"/>
  </si>
  <si>
    <t>中間点</t>
    <rPh sb="0" eb="2">
      <t>チュウカン</t>
    </rPh>
    <rPh sb="2" eb="3">
      <t>テン</t>
    </rPh>
    <phoneticPr fontId="1"/>
  </si>
  <si>
    <t>―</t>
    <phoneticPr fontId="1"/>
  </si>
  <si>
    <t>６　優秀主任（監理）技術者の受賞（中間）</t>
    <rPh sb="17" eb="19">
      <t>チュウカン</t>
    </rPh>
    <phoneticPr fontId="1"/>
  </si>
  <si>
    <t>その他</t>
    <rPh sb="2" eb="3">
      <t>タ</t>
    </rPh>
    <phoneticPr fontId="1"/>
  </si>
  <si>
    <t>災害協定に基づく地域貢献の実績</t>
    <rPh sb="0" eb="2">
      <t>サイガイ</t>
    </rPh>
    <rPh sb="2" eb="4">
      <t>キョウテイ</t>
    </rPh>
    <rPh sb="5" eb="6">
      <t>モト</t>
    </rPh>
    <rPh sb="8" eb="10">
      <t>チイキ</t>
    </rPh>
    <rPh sb="10" eb="12">
      <t>コウケン</t>
    </rPh>
    <rPh sb="13" eb="15">
      <t>ジッセキ</t>
    </rPh>
    <phoneticPr fontId="37"/>
  </si>
  <si>
    <t>週休2日制工事の実績</t>
    <rPh sb="0" eb="2">
      <t>シュウキュウ</t>
    </rPh>
    <rPh sb="3" eb="4">
      <t>ニチ</t>
    </rPh>
    <rPh sb="4" eb="5">
      <t>セイ</t>
    </rPh>
    <rPh sb="5" eb="7">
      <t>コウジ</t>
    </rPh>
    <rPh sb="8" eb="10">
      <t>ジッセキ</t>
    </rPh>
    <phoneticPr fontId="37"/>
  </si>
  <si>
    <t>週休２日制工事の施工実績</t>
    <rPh sb="0" eb="2">
      <t>シュウキュウ</t>
    </rPh>
    <rPh sb="3" eb="4">
      <t>ニチ</t>
    </rPh>
    <rPh sb="4" eb="5">
      <t>セイ</t>
    </rPh>
    <rPh sb="5" eb="7">
      <t>コウジ</t>
    </rPh>
    <rPh sb="8" eb="10">
      <t>セコウ</t>
    </rPh>
    <rPh sb="10" eb="12">
      <t>ジッセキ</t>
    </rPh>
    <phoneticPr fontId="1"/>
  </si>
  <si>
    <t>履行実績取組証有り</t>
    <rPh sb="0" eb="2">
      <t>リコウ</t>
    </rPh>
    <rPh sb="2" eb="4">
      <t>ジッセキ</t>
    </rPh>
    <rPh sb="4" eb="6">
      <t>トリクミ</t>
    </rPh>
    <rPh sb="6" eb="7">
      <t>ショウ</t>
    </rPh>
    <rPh sb="7" eb="8">
      <t>ア</t>
    </rPh>
    <phoneticPr fontId="1"/>
  </si>
  <si>
    <t>履行実績取組証無し</t>
    <rPh sb="0" eb="2">
      <t>リコウ</t>
    </rPh>
    <rPh sb="2" eb="4">
      <t>ジッセキ</t>
    </rPh>
    <rPh sb="4" eb="6">
      <t>トリクミ</t>
    </rPh>
    <rPh sb="6" eb="7">
      <t>ショウ</t>
    </rPh>
    <rPh sb="7" eb="8">
      <t>ナ</t>
    </rPh>
    <phoneticPr fontId="1"/>
  </si>
  <si>
    <t>地域貢献の実績有り</t>
    <rPh sb="0" eb="2">
      <t>チイキ</t>
    </rPh>
    <rPh sb="2" eb="4">
      <t>コウケン</t>
    </rPh>
    <rPh sb="5" eb="7">
      <t>ジッセキ</t>
    </rPh>
    <rPh sb="7" eb="8">
      <t>アリ</t>
    </rPh>
    <phoneticPr fontId="1"/>
  </si>
  <si>
    <t>工事箇所の存する市町村における地域貢献の実績有り</t>
    <rPh sb="0" eb="2">
      <t>コウジ</t>
    </rPh>
    <rPh sb="2" eb="4">
      <t>カショ</t>
    </rPh>
    <rPh sb="5" eb="6">
      <t>ゾン</t>
    </rPh>
    <rPh sb="8" eb="11">
      <t>シチョウソン</t>
    </rPh>
    <rPh sb="15" eb="17">
      <t>チイキ</t>
    </rPh>
    <rPh sb="17" eb="19">
      <t>コウケン</t>
    </rPh>
    <rPh sb="20" eb="22">
      <t>ジッセキ</t>
    </rPh>
    <rPh sb="22" eb="23">
      <t>アリ</t>
    </rPh>
    <phoneticPr fontId="1"/>
  </si>
  <si>
    <t>工事箇所の存する市町村における夜間・休日の
地域貢献の実績有り</t>
    <rPh sb="0" eb="2">
      <t>コウジ</t>
    </rPh>
    <rPh sb="2" eb="4">
      <t>カショ</t>
    </rPh>
    <rPh sb="5" eb="6">
      <t>ゾン</t>
    </rPh>
    <rPh sb="8" eb="11">
      <t>シチョウソン</t>
    </rPh>
    <rPh sb="15" eb="17">
      <t>ヤカン</t>
    </rPh>
    <rPh sb="18" eb="20">
      <t>キュウジツ</t>
    </rPh>
    <rPh sb="22" eb="24">
      <t>チイキ</t>
    </rPh>
    <rPh sb="24" eb="26">
      <t>コウケン</t>
    </rPh>
    <rPh sb="27" eb="29">
      <t>ジッセキ</t>
    </rPh>
    <rPh sb="29" eb="30">
      <t>アリ</t>
    </rPh>
    <phoneticPr fontId="1"/>
  </si>
  <si>
    <t>企業の新規雇用実績</t>
    <rPh sb="0" eb="2">
      <t>キギョウ</t>
    </rPh>
    <rPh sb="3" eb="5">
      <t>シンキ</t>
    </rPh>
    <rPh sb="5" eb="7">
      <t>コヨウ</t>
    </rPh>
    <rPh sb="7" eb="9">
      <t>ジッセキ</t>
    </rPh>
    <phoneticPr fontId="1"/>
  </si>
  <si>
    <t>雇用実績無し</t>
    <rPh sb="0" eb="2">
      <t>コヨウ</t>
    </rPh>
    <rPh sb="2" eb="4">
      <t>ジッセキ</t>
    </rPh>
    <rPh sb="4" eb="5">
      <t>ナ</t>
    </rPh>
    <phoneticPr fontId="1"/>
  </si>
  <si>
    <t>雇用実績有り</t>
    <rPh sb="0" eb="2">
      <t>コヨウ</t>
    </rPh>
    <rPh sb="2" eb="4">
      <t>ジッセキ</t>
    </rPh>
    <rPh sb="4" eb="5">
      <t>アリ</t>
    </rPh>
    <phoneticPr fontId="1"/>
  </si>
  <si>
    <t xml:space="preserve">災害協定に基づく地域貢献の実績
</t>
    <rPh sb="0" eb="2">
      <t>サイガイ</t>
    </rPh>
    <rPh sb="2" eb="4">
      <t>キョウテイ</t>
    </rPh>
    <rPh sb="5" eb="6">
      <t>モト</t>
    </rPh>
    <rPh sb="8" eb="10">
      <t>チイキ</t>
    </rPh>
    <rPh sb="10" eb="12">
      <t>コウケン</t>
    </rPh>
    <rPh sb="13" eb="15">
      <t>ジッセキ</t>
    </rPh>
    <phoneticPr fontId="1"/>
  </si>
  <si>
    <t>新規雇用
実績</t>
    <rPh sb="0" eb="2">
      <t>シンキ</t>
    </rPh>
    <rPh sb="2" eb="4">
      <t>コヨウ</t>
    </rPh>
    <rPh sb="5" eb="7">
      <t>ジッセキ</t>
    </rPh>
    <phoneticPr fontId="37"/>
  </si>
  <si>
    <r>
      <t>様式第19号
（P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5" eb="6">
      <t>ゴウ</t>
    </rPh>
    <phoneticPr fontId="1"/>
  </si>
  <si>
    <r>
      <t>様式第6号
（P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4" eb="5">
      <t>ゴウ</t>
    </rPh>
    <phoneticPr fontId="1"/>
  </si>
  <si>
    <r>
      <t>様式第14号
（P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5" eb="6">
      <t>ゴウ</t>
    </rPh>
    <phoneticPr fontId="1"/>
  </si>
  <si>
    <t>　　技術資料様式の提出方法について</t>
    <rPh sb="2" eb="4">
      <t>ギジュツ</t>
    </rPh>
    <rPh sb="4" eb="6">
      <t>シリョウ</t>
    </rPh>
    <rPh sb="6" eb="8">
      <t>ヨウシキ</t>
    </rPh>
    <rPh sb="9" eb="11">
      <t>テイシュツ</t>
    </rPh>
    <rPh sb="11" eb="13">
      <t>ホウホウ</t>
    </rPh>
    <phoneticPr fontId="1"/>
  </si>
  <si>
    <t>特別簡易型(Ⅱ) ・県内外型　③地域貢献重視型・登録基幹技能者あり</t>
    <rPh sb="12" eb="13">
      <t>ガイ</t>
    </rPh>
    <rPh sb="16" eb="18">
      <t>チイキ</t>
    </rPh>
    <rPh sb="18" eb="20">
      <t>コウケン</t>
    </rPh>
    <rPh sb="20" eb="22">
      <t>ジュウシ</t>
    </rPh>
    <rPh sb="22" eb="23">
      <t>ガタ</t>
    </rPh>
    <phoneticPr fontId="37"/>
  </si>
  <si>
    <t>特別簡易型(Ⅱ) ・県内外型　④地域貢献重視型・登録基幹技能者なし</t>
    <rPh sb="12" eb="13">
      <t>ガイ</t>
    </rPh>
    <rPh sb="16" eb="18">
      <t>チイキ</t>
    </rPh>
    <rPh sb="18" eb="20">
      <t>コウケン</t>
    </rPh>
    <rPh sb="20" eb="22">
      <t>ジュウシ</t>
    </rPh>
    <rPh sb="22" eb="23">
      <t>ガタ</t>
    </rPh>
    <phoneticPr fontId="37"/>
  </si>
  <si>
    <t>特別簡易型(Ⅱ) ・県外型　③地域貢献重視型・登録基幹技能者あり</t>
    <rPh sb="11" eb="12">
      <t>ガイ</t>
    </rPh>
    <rPh sb="15" eb="17">
      <t>チイキ</t>
    </rPh>
    <rPh sb="17" eb="19">
      <t>コウケン</t>
    </rPh>
    <rPh sb="19" eb="21">
      <t>ジュウシ</t>
    </rPh>
    <rPh sb="21" eb="22">
      <t>ガタ</t>
    </rPh>
    <phoneticPr fontId="37"/>
  </si>
  <si>
    <t>特別簡易型(Ⅱ) ・県外型　④地域貢献重視型・登録基幹技能者なし</t>
    <rPh sb="11" eb="12">
      <t>ガイ</t>
    </rPh>
    <rPh sb="15" eb="17">
      <t>チイキ</t>
    </rPh>
    <rPh sb="17" eb="19">
      <t>コウケン</t>
    </rPh>
    <rPh sb="19" eb="21">
      <t>ジュウシ</t>
    </rPh>
    <rPh sb="21" eb="22">
      <t>ガタ</t>
    </rPh>
    <phoneticPr fontId="37"/>
  </si>
  <si>
    <t>夜間実績</t>
    <rPh sb="0" eb="2">
      <t>ヤカン</t>
    </rPh>
    <rPh sb="2" eb="4">
      <t>ジッセキ</t>
    </rPh>
    <phoneticPr fontId="1"/>
  </si>
  <si>
    <t>地域実績</t>
    <rPh sb="0" eb="2">
      <t>チイキ</t>
    </rPh>
    <rPh sb="2" eb="4">
      <t>ジッセキ</t>
    </rPh>
    <phoneticPr fontId="1"/>
  </si>
  <si>
    <t>実績</t>
    <rPh sb="0" eb="2">
      <t>ジッセキ</t>
    </rPh>
    <phoneticPr fontId="1"/>
  </si>
  <si>
    <t>80以上</t>
    <rPh sb="2" eb="4">
      <t>イジョウ</t>
    </rPh>
    <phoneticPr fontId="37"/>
  </si>
  <si>
    <t>78以上</t>
    <rPh sb="2" eb="4">
      <t>イジョウ</t>
    </rPh>
    <phoneticPr fontId="37"/>
  </si>
  <si>
    <t>76以上</t>
    <rPh sb="2" eb="4">
      <t>イジョウ</t>
    </rPh>
    <phoneticPr fontId="37"/>
  </si>
  <si>
    <t>74以上</t>
    <rPh sb="2" eb="4">
      <t>イジョウ</t>
    </rPh>
    <phoneticPr fontId="37"/>
  </si>
  <si>
    <t>72以上</t>
    <rPh sb="2" eb="4">
      <t>イジョウ</t>
    </rPh>
    <phoneticPr fontId="37"/>
  </si>
  <si>
    <t>R2</t>
    <phoneticPr fontId="1"/>
  </si>
  <si>
    <t>知事※特別賞除く</t>
    <rPh sb="0" eb="2">
      <t>チジ</t>
    </rPh>
    <rPh sb="3" eb="5">
      <t>トクベツ</t>
    </rPh>
    <rPh sb="5" eb="6">
      <t>ショウ</t>
    </rPh>
    <rPh sb="6" eb="7">
      <t>ノゾ</t>
    </rPh>
    <phoneticPr fontId="1"/>
  </si>
  <si>
    <t>下記工事について、総合評価事前審査方式に伴う技術資料を提出します。</t>
    <phoneticPr fontId="1"/>
  </si>
  <si>
    <t>下記工事について、総合評価事後審査方式に伴う技術資料を提出します。</t>
    <rPh sb="13" eb="15">
      <t>ジゴ</t>
    </rPh>
    <phoneticPr fontId="1"/>
  </si>
  <si>
    <t>防疫業務の実績</t>
    <rPh sb="0" eb="4">
      <t>ボウエキギョウム</t>
    </rPh>
    <rPh sb="5" eb="7">
      <t>ジッセキ</t>
    </rPh>
    <phoneticPr fontId="37"/>
  </si>
  <si>
    <t>なお、内容については事実と相違ないことを誓約します。</t>
    <rPh sb="3" eb="5">
      <t>ナイヨウ</t>
    </rPh>
    <rPh sb="10" eb="12">
      <t>ジジツ</t>
    </rPh>
    <rPh sb="13" eb="15">
      <t>ソウイ</t>
    </rPh>
    <rPh sb="20" eb="22">
      <t>セイヤク</t>
    </rPh>
    <phoneticPr fontId="1"/>
  </si>
  <si>
    <r>
      <t>様式第20号
（P</t>
    </r>
    <r>
      <rPr>
        <u/>
        <sz val="9"/>
        <color theme="1"/>
        <rFont val="ＭＳ Ｐゴシック"/>
        <family val="3"/>
        <charset val="128"/>
        <scheme val="minor"/>
      </rPr>
      <t>　　</t>
    </r>
    <r>
      <rPr>
        <sz val="9"/>
        <color theme="1"/>
        <rFont val="ＭＳ Ｐゴシック"/>
        <family val="3"/>
        <charset val="128"/>
        <scheme val="minor"/>
      </rPr>
      <t>～）</t>
    </r>
    <rPh sb="0" eb="2">
      <t>ヨウシキ</t>
    </rPh>
    <rPh sb="2" eb="3">
      <t>ダイ</t>
    </rPh>
    <rPh sb="5" eb="6">
      <t>ゴウ</t>
    </rPh>
    <phoneticPr fontId="1"/>
  </si>
  <si>
    <t>防疫業務の実績</t>
    <rPh sb="0" eb="4">
      <t>ボウエキギョウム</t>
    </rPh>
    <rPh sb="5" eb="7">
      <t>ジッセキ</t>
    </rPh>
    <phoneticPr fontId="1"/>
  </si>
  <si>
    <t>事後審査方式で発注する場合、自己採点表については、原則、競争参加資格確認申請書の提出時に併せて電子入札システムで登録して下さい。
　なお、自己採点表とその他の技術資料を別々に提出する場合において、自己採点表の改めての提出は不要です。</t>
  </si>
  <si>
    <t>行や列の削除や挿入など、様式を改変しないでください。</t>
    <rPh sb="0" eb="1">
      <t>ギョウ</t>
    </rPh>
    <rPh sb="2" eb="3">
      <t>レツ</t>
    </rPh>
    <rPh sb="4" eb="6">
      <t>サクジョ</t>
    </rPh>
    <rPh sb="7" eb="9">
      <t>ソウニュウ</t>
    </rPh>
    <rPh sb="12" eb="14">
      <t>ヨウシキ</t>
    </rPh>
    <rPh sb="15" eb="17">
      <t>カイヘン</t>
    </rPh>
    <phoneticPr fontId="1"/>
  </si>
  <si>
    <t>本紙をTIFに変換し、入札参加申請書（別の技術資料）とともに電子入札システムにより提出してください。</t>
    <rPh sb="0" eb="2">
      <t>ホンシ</t>
    </rPh>
    <rPh sb="7" eb="9">
      <t>ヘンカン</t>
    </rPh>
    <rPh sb="11" eb="13">
      <t>ニュウサツ</t>
    </rPh>
    <rPh sb="13" eb="15">
      <t>サンカ</t>
    </rPh>
    <rPh sb="15" eb="17">
      <t>シンセイ</t>
    </rPh>
    <rPh sb="17" eb="18">
      <t>ショ</t>
    </rPh>
    <rPh sb="19" eb="20">
      <t>ベツ</t>
    </rPh>
    <rPh sb="21" eb="23">
      <t>ギジュツ</t>
    </rPh>
    <rPh sb="23" eb="25">
      <t>シリョウ</t>
    </rPh>
    <rPh sb="30" eb="32">
      <t>デンシ</t>
    </rPh>
    <rPh sb="32" eb="34">
      <t>ニュウサツ</t>
    </rPh>
    <rPh sb="41" eb="43">
      <t>テイシュツ</t>
    </rPh>
    <phoneticPr fontId="1"/>
  </si>
  <si>
    <t>本様式については、受注形態が特定建設共同企業体の場合、各構成員分を取りまとめの上１枚のみ提出してください。</t>
    <rPh sb="0" eb="1">
      <t>ホン</t>
    </rPh>
    <rPh sb="1" eb="3">
      <t>ヨウシキ</t>
    </rPh>
    <rPh sb="9" eb="11">
      <t>ジュチュウ</t>
    </rPh>
    <rPh sb="11" eb="13">
      <t>ケイタイ</t>
    </rPh>
    <rPh sb="14" eb="16">
      <t>トクテイ</t>
    </rPh>
    <rPh sb="16" eb="18">
      <t>ケンセツ</t>
    </rPh>
    <rPh sb="18" eb="20">
      <t>キョウドウ</t>
    </rPh>
    <rPh sb="20" eb="23">
      <t>キギョウタイ</t>
    </rPh>
    <rPh sb="24" eb="26">
      <t>バアイ</t>
    </rPh>
    <rPh sb="27" eb="28">
      <t>カク</t>
    </rPh>
    <rPh sb="28" eb="31">
      <t>コウセイイン</t>
    </rPh>
    <rPh sb="31" eb="32">
      <t>ブン</t>
    </rPh>
    <rPh sb="33" eb="34">
      <t>ト</t>
    </rPh>
    <rPh sb="39" eb="40">
      <t>ウエ</t>
    </rPh>
    <rPh sb="41" eb="42">
      <t>マイ</t>
    </rPh>
    <rPh sb="44" eb="46">
      <t>テイシュツ</t>
    </rPh>
    <phoneticPr fontId="1"/>
  </si>
  <si>
    <t>技術資料等を審査の結果、自己評点が本来得られる評価点より高い場合は、その評価項目は本来の評価点となります。</t>
    <rPh sb="0" eb="2">
      <t>ギジュツ</t>
    </rPh>
    <rPh sb="2" eb="4">
      <t>シリョウ</t>
    </rPh>
    <rPh sb="4" eb="5">
      <t>トウ</t>
    </rPh>
    <rPh sb="6" eb="8">
      <t>シンサ</t>
    </rPh>
    <rPh sb="9" eb="11">
      <t>ケッカ</t>
    </rPh>
    <rPh sb="14" eb="16">
      <t>ヒョウテン</t>
    </rPh>
    <rPh sb="19" eb="20">
      <t>エ</t>
    </rPh>
    <rPh sb="23" eb="25">
      <t>ヒョウカ</t>
    </rPh>
    <rPh sb="28" eb="29">
      <t>タカ</t>
    </rPh>
    <rPh sb="36" eb="38">
      <t>ヒョウカ</t>
    </rPh>
    <rPh sb="38" eb="40">
      <t>コウモク</t>
    </rPh>
    <rPh sb="41" eb="43">
      <t>ホンライ</t>
    </rPh>
    <rPh sb="44" eb="47">
      <t>ヒョウカテン</t>
    </rPh>
    <phoneticPr fontId="1"/>
  </si>
  <si>
    <t>また、自己評点が本来得られる評価点より低い場合は、その評価項目の評価点は自己評点どおりとする。</t>
    <rPh sb="5" eb="7">
      <t>ヒョウテン</t>
    </rPh>
    <rPh sb="38" eb="40">
      <t>ヒョウテン</t>
    </rPh>
    <rPh sb="39" eb="40">
      <t>テン</t>
    </rPh>
    <phoneticPr fontId="1"/>
  </si>
  <si>
    <t>【過大評価⇒本来の評価点、　過小評価⇒評価点=自己評点】</t>
    <rPh sb="6" eb="8">
      <t>ホンライ</t>
    </rPh>
    <rPh sb="9" eb="11">
      <t>ヒョウカ</t>
    </rPh>
    <rPh sb="11" eb="12">
      <t>テン</t>
    </rPh>
    <rPh sb="25" eb="26">
      <t>ヒョウ</t>
    </rPh>
    <phoneticPr fontId="1"/>
  </si>
  <si>
    <t>事後審査方式の場合は仮の評価値1位の技術資料のみ審査を行い、落札者が特定された時点で仮の評価値2位以下の技術資料の</t>
    <rPh sb="0" eb="2">
      <t>ジゴ</t>
    </rPh>
    <rPh sb="2" eb="4">
      <t>シンサ</t>
    </rPh>
    <rPh sb="4" eb="6">
      <t>ホウシキ</t>
    </rPh>
    <rPh sb="7" eb="9">
      <t>バアイ</t>
    </rPh>
    <rPh sb="10" eb="11">
      <t>カリ</t>
    </rPh>
    <rPh sb="12" eb="14">
      <t>ヒョウカ</t>
    </rPh>
    <rPh sb="14" eb="15">
      <t>チ</t>
    </rPh>
    <rPh sb="16" eb="17">
      <t>イ</t>
    </rPh>
    <rPh sb="18" eb="20">
      <t>ギジュツ</t>
    </rPh>
    <rPh sb="20" eb="22">
      <t>シリョウ</t>
    </rPh>
    <rPh sb="24" eb="26">
      <t>シンサ</t>
    </rPh>
    <rPh sb="27" eb="28">
      <t>オコナ</t>
    </rPh>
    <rPh sb="30" eb="32">
      <t>ラクサツ</t>
    </rPh>
    <rPh sb="32" eb="33">
      <t>シャ</t>
    </rPh>
    <rPh sb="34" eb="36">
      <t>トクテイ</t>
    </rPh>
    <rPh sb="39" eb="41">
      <t>ジテン</t>
    </rPh>
    <rPh sb="42" eb="43">
      <t>カリ</t>
    </rPh>
    <rPh sb="44" eb="46">
      <t>ヒョウカ</t>
    </rPh>
    <rPh sb="46" eb="47">
      <t>チ</t>
    </rPh>
    <rPh sb="48" eb="51">
      <t>イイカ</t>
    </rPh>
    <rPh sb="52" eb="54">
      <t>ギジュツ</t>
    </rPh>
    <rPh sb="54" eb="56">
      <t>シリョウ</t>
    </rPh>
    <phoneticPr fontId="1"/>
  </si>
  <si>
    <t>本資料の記載内容に疑義が生じ、確認の結果、虚偽の記載をしたことが確認された場合は指名停止措置等を行うことがあります。</t>
    <rPh sb="0" eb="1">
      <t>ホン</t>
    </rPh>
    <rPh sb="1" eb="3">
      <t>シリョウ</t>
    </rPh>
    <rPh sb="4" eb="6">
      <t>キサイ</t>
    </rPh>
    <rPh sb="6" eb="8">
      <t>ナイヨウ</t>
    </rPh>
    <rPh sb="9" eb="11">
      <t>ギギ</t>
    </rPh>
    <rPh sb="12" eb="13">
      <t>ショウ</t>
    </rPh>
    <rPh sb="15" eb="17">
      <t>カクニン</t>
    </rPh>
    <rPh sb="18" eb="20">
      <t>ケッカ</t>
    </rPh>
    <rPh sb="21" eb="23">
      <t>キョギ</t>
    </rPh>
    <rPh sb="24" eb="26">
      <t>キサイ</t>
    </rPh>
    <rPh sb="32" eb="34">
      <t>カクニン</t>
    </rPh>
    <rPh sb="37" eb="39">
      <t>バアイ</t>
    </rPh>
    <rPh sb="40" eb="42">
      <t>シメイ</t>
    </rPh>
    <rPh sb="42" eb="44">
      <t>テイシ</t>
    </rPh>
    <rPh sb="44" eb="46">
      <t>ソチ</t>
    </rPh>
    <rPh sb="46" eb="47">
      <t>トウ</t>
    </rPh>
    <rPh sb="48" eb="49">
      <t>オコナ</t>
    </rPh>
    <phoneticPr fontId="1"/>
  </si>
  <si>
    <t>R元</t>
    <rPh sb="1" eb="2">
      <t>モト</t>
    </rPh>
    <phoneticPr fontId="1"/>
  </si>
  <si>
    <t>R3</t>
    <phoneticPr fontId="1"/>
  </si>
  <si>
    <t>1級土木施工管理技士又は
1級建設機械施工技士の資格を有する</t>
    <rPh sb="1" eb="2">
      <t>キュウ</t>
    </rPh>
    <rPh sb="2" eb="4">
      <t>ドボク</t>
    </rPh>
    <rPh sb="4" eb="6">
      <t>セコウ</t>
    </rPh>
    <rPh sb="6" eb="8">
      <t>カンリ</t>
    </rPh>
    <rPh sb="8" eb="10">
      <t>ギシ</t>
    </rPh>
    <rPh sb="10" eb="11">
      <t>マタ</t>
    </rPh>
    <rPh sb="14" eb="15">
      <t>キュウ</t>
    </rPh>
    <rPh sb="15" eb="17">
      <t>ケンセツ</t>
    </rPh>
    <rPh sb="17" eb="19">
      <t>キカイ</t>
    </rPh>
    <rPh sb="19" eb="21">
      <t>セコウ</t>
    </rPh>
    <rPh sb="21" eb="23">
      <t>ギシ</t>
    </rPh>
    <rPh sb="24" eb="26">
      <t>シカク</t>
    </rPh>
    <rPh sb="27" eb="28">
      <t>ユウ</t>
    </rPh>
    <phoneticPr fontId="1"/>
  </si>
  <si>
    <t>1級舗装施工管理技術者又は
1級建設機械施工技士の資格を有する</t>
    <rPh sb="1" eb="2">
      <t>キュウ</t>
    </rPh>
    <rPh sb="2" eb="4">
      <t>ホソウ</t>
    </rPh>
    <rPh sb="4" eb="6">
      <t>セコウ</t>
    </rPh>
    <rPh sb="6" eb="8">
      <t>カンリ</t>
    </rPh>
    <rPh sb="8" eb="11">
      <t>ギジュツシャ</t>
    </rPh>
    <rPh sb="11" eb="12">
      <t>マタ</t>
    </rPh>
    <rPh sb="15" eb="16">
      <t>キュウ</t>
    </rPh>
    <rPh sb="16" eb="18">
      <t>ケンセツ</t>
    </rPh>
    <rPh sb="18" eb="20">
      <t>キカイ</t>
    </rPh>
    <rPh sb="20" eb="22">
      <t>セコウ</t>
    </rPh>
    <rPh sb="22" eb="24">
      <t>ギシ</t>
    </rPh>
    <rPh sb="25" eb="27">
      <t>シカク</t>
    </rPh>
    <rPh sb="28" eb="29">
      <t>ユウ</t>
    </rPh>
    <phoneticPr fontId="1"/>
  </si>
  <si>
    <t>2級土木施工管理技士又は
2級建設機械施工技士の資格を有する</t>
    <rPh sb="1" eb="2">
      <t>キュウ</t>
    </rPh>
    <rPh sb="2" eb="4">
      <t>ドボク</t>
    </rPh>
    <rPh sb="4" eb="6">
      <t>セコウ</t>
    </rPh>
    <rPh sb="6" eb="8">
      <t>カンリ</t>
    </rPh>
    <rPh sb="8" eb="10">
      <t>ギシ</t>
    </rPh>
    <rPh sb="10" eb="11">
      <t>マタ</t>
    </rPh>
    <rPh sb="14" eb="15">
      <t>キュウ</t>
    </rPh>
    <rPh sb="15" eb="17">
      <t>ケンセツ</t>
    </rPh>
    <rPh sb="17" eb="19">
      <t>キカイ</t>
    </rPh>
    <rPh sb="19" eb="21">
      <t>セコウ</t>
    </rPh>
    <rPh sb="21" eb="23">
      <t>ギシ</t>
    </rPh>
    <rPh sb="24" eb="26">
      <t>シカク</t>
    </rPh>
    <rPh sb="27" eb="28">
      <t>ユウ</t>
    </rPh>
    <phoneticPr fontId="1"/>
  </si>
  <si>
    <t>2級舗装施工管理技術者又は
2級建設機械施工技士の資格を有する</t>
    <rPh sb="1" eb="2">
      <t>キュウ</t>
    </rPh>
    <rPh sb="2" eb="4">
      <t>ホソウ</t>
    </rPh>
    <rPh sb="4" eb="6">
      <t>セコウ</t>
    </rPh>
    <rPh sb="6" eb="8">
      <t>カンリ</t>
    </rPh>
    <rPh sb="8" eb="11">
      <t>ギジュツシャ</t>
    </rPh>
    <rPh sb="11" eb="12">
      <t>マタ</t>
    </rPh>
    <rPh sb="15" eb="16">
      <t>キュウ</t>
    </rPh>
    <rPh sb="16" eb="18">
      <t>ケンセツ</t>
    </rPh>
    <rPh sb="18" eb="20">
      <t>キカイ</t>
    </rPh>
    <rPh sb="20" eb="22">
      <t>セコウ</t>
    </rPh>
    <rPh sb="22" eb="24">
      <t>ギシ</t>
    </rPh>
    <rPh sb="25" eb="27">
      <t>シカク</t>
    </rPh>
    <rPh sb="28" eb="29">
      <t>ユウ</t>
    </rPh>
    <phoneticPr fontId="1"/>
  </si>
  <si>
    <t>81以上</t>
    <rPh sb="2" eb="4">
      <t>イジョウ</t>
    </rPh>
    <phoneticPr fontId="37"/>
  </si>
  <si>
    <t>81点以上かつ工事件数５件以上</t>
    <rPh sb="2" eb="5">
      <t>テンイジョウ</t>
    </rPh>
    <rPh sb="7" eb="11">
      <t>コウジケンスウ</t>
    </rPh>
    <rPh sb="12" eb="13">
      <t>ケン</t>
    </rPh>
    <rPh sb="13" eb="15">
      <t>イジョウ</t>
    </rPh>
    <phoneticPr fontId="1"/>
  </si>
  <si>
    <t>81点以上又は80～81点未満の工事件数５件以上</t>
    <rPh sb="2" eb="3">
      <t>テン</t>
    </rPh>
    <rPh sb="3" eb="5">
      <t>イジョウ</t>
    </rPh>
    <rPh sb="5" eb="6">
      <t>マタ</t>
    </rPh>
    <rPh sb="12" eb="13">
      <t>テン</t>
    </rPh>
    <rPh sb="13" eb="15">
      <t>ミマン</t>
    </rPh>
    <rPh sb="16" eb="20">
      <t>コウジケンスウ</t>
    </rPh>
    <rPh sb="21" eb="22">
      <t>ケン</t>
    </rPh>
    <rPh sb="22" eb="24">
      <t>イジョウ</t>
    </rPh>
    <phoneticPr fontId="37"/>
  </si>
  <si>
    <t>80～81点未満又は78～80点未満の工事件数５件以上</t>
    <rPh sb="19" eb="23">
      <t>コウジケンスウ</t>
    </rPh>
    <phoneticPr fontId="37"/>
  </si>
  <si>
    <t>78～80点未満又は76～78点未満の工事件数５件以上</t>
    <rPh sb="19" eb="23">
      <t>コウジケンスウ</t>
    </rPh>
    <phoneticPr fontId="37"/>
  </si>
  <si>
    <t>76～78点未満又は74～76点未満の工事件数５件以上</t>
    <rPh sb="19" eb="23">
      <t>コウジケンスウ</t>
    </rPh>
    <phoneticPr fontId="37"/>
  </si>
  <si>
    <t>74～76点未満又は72～74点未満の工事件数５件以上</t>
    <rPh sb="19" eb="23">
      <t>コウジケンスウ</t>
    </rPh>
    <phoneticPr fontId="37"/>
  </si>
  <si>
    <t>72～74点未満又は70～72点未満の工事件数５件以上</t>
    <rPh sb="19" eb="23">
      <t>コウジケンスウ</t>
    </rPh>
    <phoneticPr fontId="37"/>
  </si>
  <si>
    <t>80点以上</t>
    <phoneticPr fontId="37"/>
  </si>
  <si>
    <t>78点以上80点未満</t>
    <phoneticPr fontId="37"/>
  </si>
  <si>
    <t>76点以上78点未満</t>
    <phoneticPr fontId="37"/>
  </si>
  <si>
    <t>74点以上76点未満</t>
    <phoneticPr fontId="37"/>
  </si>
  <si>
    <t>72点以上74点未満</t>
    <phoneticPr fontId="37"/>
  </si>
  <si>
    <t>若手又は女性技術者の配置</t>
    <rPh sb="0" eb="2">
      <t>ワカテ</t>
    </rPh>
    <rPh sb="2" eb="3">
      <t>マタ</t>
    </rPh>
    <rPh sb="4" eb="6">
      <t>ジョセイ</t>
    </rPh>
    <rPh sb="6" eb="9">
      <t>ギジュツシャ</t>
    </rPh>
    <rPh sb="10" eb="12">
      <t>ハイチ</t>
    </rPh>
    <phoneticPr fontId="1"/>
  </si>
  <si>
    <t>若手又は女性技術者の配置有り（主任・監理技術者の有資格者）</t>
    <rPh sb="0" eb="2">
      <t>ワカテ</t>
    </rPh>
    <rPh sb="2" eb="3">
      <t>マタ</t>
    </rPh>
    <rPh sb="4" eb="6">
      <t>ジョセイ</t>
    </rPh>
    <rPh sb="6" eb="9">
      <t>ギジュツシャ</t>
    </rPh>
    <rPh sb="10" eb="12">
      <t>ハイチ</t>
    </rPh>
    <rPh sb="12" eb="13">
      <t>アリ</t>
    </rPh>
    <rPh sb="15" eb="17">
      <t>シュニン</t>
    </rPh>
    <rPh sb="18" eb="20">
      <t>カンリ</t>
    </rPh>
    <rPh sb="20" eb="23">
      <t>ギジュツシャ</t>
    </rPh>
    <rPh sb="24" eb="25">
      <t>ユウ</t>
    </rPh>
    <rPh sb="25" eb="27">
      <t>シカク</t>
    </rPh>
    <rPh sb="27" eb="28">
      <t>シャ</t>
    </rPh>
    <phoneticPr fontId="1"/>
  </si>
  <si>
    <t>若手又は女性技術者を現場代理人に配置有り（資格要件無）</t>
    <rPh sb="0" eb="2">
      <t>ワカテ</t>
    </rPh>
    <rPh sb="2" eb="3">
      <t>マタ</t>
    </rPh>
    <rPh sb="4" eb="6">
      <t>ジョセイ</t>
    </rPh>
    <rPh sb="6" eb="8">
      <t>ギジュツ</t>
    </rPh>
    <rPh sb="8" eb="9">
      <t>シャ</t>
    </rPh>
    <rPh sb="10" eb="12">
      <t>ゲンバ</t>
    </rPh>
    <rPh sb="12" eb="15">
      <t>ダイリニン</t>
    </rPh>
    <rPh sb="16" eb="18">
      <t>ハイチ</t>
    </rPh>
    <rPh sb="18" eb="19">
      <t>アリ</t>
    </rPh>
    <rPh sb="21" eb="25">
      <t>シカクヨウケン</t>
    </rPh>
    <rPh sb="25" eb="26">
      <t>ナ</t>
    </rPh>
    <phoneticPr fontId="1"/>
  </si>
  <si>
    <t>若手又は女性技術者の配置無し</t>
    <rPh sb="0" eb="2">
      <t>ワカテ</t>
    </rPh>
    <rPh sb="2" eb="3">
      <t>マタ</t>
    </rPh>
    <rPh sb="4" eb="6">
      <t>ジョセイ</t>
    </rPh>
    <rPh sb="6" eb="9">
      <t>ギジュツシャ</t>
    </rPh>
    <rPh sb="10" eb="12">
      <t>ハイチ</t>
    </rPh>
    <rPh sb="12" eb="13">
      <t>ナ</t>
    </rPh>
    <phoneticPr fontId="1"/>
  </si>
  <si>
    <t>自己評点欄は自動入力されますので、入力は不要です。(17施工計画・18技術提案は自己採点の対象外である。)</t>
    <rPh sb="0" eb="2">
      <t>ジコ</t>
    </rPh>
    <rPh sb="2" eb="4">
      <t>ヒョウテン</t>
    </rPh>
    <rPh sb="3" eb="4">
      <t>テン</t>
    </rPh>
    <rPh sb="4" eb="5">
      <t>ラン</t>
    </rPh>
    <rPh sb="6" eb="8">
      <t>ジドウ</t>
    </rPh>
    <rPh sb="8" eb="10">
      <t>ニュウリョク</t>
    </rPh>
    <rPh sb="17" eb="19">
      <t>ニュウリョク</t>
    </rPh>
    <rPh sb="20" eb="22">
      <t>フヨウ</t>
    </rPh>
    <rPh sb="42" eb="44">
      <t>サイテン</t>
    </rPh>
    <phoneticPr fontId="1"/>
  </si>
  <si>
    <t>地域貢献の実績無し</t>
    <rPh sb="0" eb="2">
      <t>チイキ</t>
    </rPh>
    <rPh sb="2" eb="4">
      <t>コウケン</t>
    </rPh>
    <rPh sb="5" eb="7">
      <t>ジッセキ</t>
    </rPh>
    <rPh sb="7" eb="8">
      <t>ナ</t>
    </rPh>
    <phoneticPr fontId="1"/>
  </si>
  <si>
    <t>受賞無し</t>
    <rPh sb="0" eb="2">
      <t>ジュショウ</t>
    </rPh>
    <rPh sb="2" eb="3">
      <t>ナ</t>
    </rPh>
    <phoneticPr fontId="1"/>
  </si>
  <si>
    <t>水道事務所長表彰の受賞有り</t>
    <rPh sb="0" eb="2">
      <t>スイドウ</t>
    </rPh>
    <rPh sb="2" eb="4">
      <t>ジム</t>
    </rPh>
    <rPh sb="4" eb="6">
      <t>ショチョウ</t>
    </rPh>
    <rPh sb="6" eb="8">
      <t>ヒョウショウ</t>
    </rPh>
    <rPh sb="9" eb="11">
      <t>ジュショウ</t>
    </rPh>
    <rPh sb="11" eb="12">
      <t>アリ</t>
    </rPh>
    <phoneticPr fontId="1"/>
  </si>
  <si>
    <t>簡易型【県内型】</t>
    <rPh sb="0" eb="3">
      <t>カンイガタ</t>
    </rPh>
    <rPh sb="4" eb="6">
      <t>ケンナイ</t>
    </rPh>
    <rPh sb="6" eb="7">
      <t>ガタ</t>
    </rPh>
    <phoneticPr fontId="1"/>
  </si>
  <si>
    <t>―</t>
  </si>
  <si>
    <t>簡易型・県内型　地域内拠点あり・登録基幹技能者の配置あり・ＩＣＴ施工技術の活用なし</t>
    <rPh sb="0" eb="3">
      <t>カンイガタ</t>
    </rPh>
    <rPh sb="4" eb="6">
      <t>ケンナイ</t>
    </rPh>
    <rPh sb="6" eb="7">
      <t>ガタ</t>
    </rPh>
    <rPh sb="8" eb="11">
      <t>チイキナイ</t>
    </rPh>
    <rPh sb="11" eb="13">
      <t>キョテン</t>
    </rPh>
    <rPh sb="16" eb="18">
      <t>トウロク</t>
    </rPh>
    <rPh sb="18" eb="20">
      <t>キカン</t>
    </rPh>
    <rPh sb="20" eb="23">
      <t>ギノウシャ</t>
    </rPh>
    <rPh sb="24" eb="26">
      <t>ハイチ</t>
    </rPh>
    <rPh sb="32" eb="34">
      <t>セコウ</t>
    </rPh>
    <rPh sb="34" eb="36">
      <t>ギジュツ</t>
    </rPh>
    <rPh sb="37" eb="39">
      <t>カツヨウ</t>
    </rPh>
    <phoneticPr fontId="1"/>
  </si>
  <si>
    <t>下記工事について、総合評価事前審査方式に伴う技術資料を提出します。</t>
    <rPh sb="13" eb="15">
      <t>ジゼン</t>
    </rPh>
    <rPh sb="15" eb="17">
      <t>シンサ</t>
    </rPh>
    <phoneticPr fontId="1"/>
  </si>
  <si>
    <t>　</t>
  </si>
  <si>
    <t>管渠推進工事の実績有り</t>
    <rPh sb="0" eb="6">
      <t>カンキョスイシンコウジ</t>
    </rPh>
    <rPh sb="7" eb="10">
      <t>ジッセキア</t>
    </rPh>
    <phoneticPr fontId="1"/>
  </si>
  <si>
    <t>知事表彰（特別賞除く）又は企業局長表彰の受賞有り
（土木工事及び建築工事の配置予定技術者それぞれ受賞有り）</t>
    <rPh sb="0" eb="2">
      <t>チジ</t>
    </rPh>
    <rPh sb="2" eb="4">
      <t>ヒョウショウ</t>
    </rPh>
    <rPh sb="5" eb="8">
      <t>トクベツショウ</t>
    </rPh>
    <rPh sb="8" eb="9">
      <t>ノゾ</t>
    </rPh>
    <rPh sb="11" eb="12">
      <t>マタ</t>
    </rPh>
    <rPh sb="13" eb="15">
      <t>キギョウ</t>
    </rPh>
    <rPh sb="15" eb="17">
      <t>キョクチョウ</t>
    </rPh>
    <rPh sb="17" eb="19">
      <t>ヒョウショウ</t>
    </rPh>
    <rPh sb="20" eb="22">
      <t>ジュショウ</t>
    </rPh>
    <rPh sb="22" eb="23">
      <t>ア</t>
    </rPh>
    <rPh sb="26" eb="30">
      <t>ドボクコウジ</t>
    </rPh>
    <rPh sb="30" eb="31">
      <t>オヨ</t>
    </rPh>
    <rPh sb="32" eb="36">
      <t>ケンチクコウジ</t>
    </rPh>
    <rPh sb="37" eb="39">
      <t>ハイチ</t>
    </rPh>
    <rPh sb="39" eb="44">
      <t>ヨテイギジュツシャ</t>
    </rPh>
    <rPh sb="48" eb="51">
      <t>ジュショウア</t>
    </rPh>
    <phoneticPr fontId="1"/>
  </si>
  <si>
    <t>知事表彰（特別賞除く）又は企業局長表彰の受賞有り
（土木工事又は建築工事の配置予定技術者受賞有り）</t>
    <rPh sb="0" eb="2">
      <t>チジ</t>
    </rPh>
    <rPh sb="2" eb="4">
      <t>ヒョウショウ</t>
    </rPh>
    <rPh sb="5" eb="8">
      <t>トクベツショウ</t>
    </rPh>
    <rPh sb="8" eb="9">
      <t>ノゾ</t>
    </rPh>
    <rPh sb="11" eb="12">
      <t>マタ</t>
    </rPh>
    <rPh sb="13" eb="15">
      <t>キギョウ</t>
    </rPh>
    <rPh sb="15" eb="17">
      <t>キョクチョウ</t>
    </rPh>
    <rPh sb="17" eb="19">
      <t>ヒョウショウ</t>
    </rPh>
    <rPh sb="20" eb="22">
      <t>ジュショウ</t>
    </rPh>
    <rPh sb="22" eb="23">
      <t>ア</t>
    </rPh>
    <rPh sb="26" eb="30">
      <t>ドボクコウジ</t>
    </rPh>
    <rPh sb="30" eb="31">
      <t>マタ</t>
    </rPh>
    <rPh sb="32" eb="36">
      <t>ケンチクコウジ</t>
    </rPh>
    <rPh sb="37" eb="39">
      <t>ハイチ</t>
    </rPh>
    <rPh sb="39" eb="44">
      <t>ヨテイギジュツシャ</t>
    </rPh>
    <rPh sb="44" eb="47">
      <t>ジュショウア</t>
    </rPh>
    <phoneticPr fontId="1"/>
  </si>
  <si>
    <t>２者以上が日立市内に本店を有する。</t>
    <rPh sb="1" eb="2">
      <t>シャ</t>
    </rPh>
    <rPh sb="2" eb="4">
      <t>イジョウ</t>
    </rPh>
    <rPh sb="5" eb="9">
      <t>ヒタチシナイ</t>
    </rPh>
    <rPh sb="10" eb="12">
      <t>ホンテン</t>
    </rPh>
    <rPh sb="13" eb="14">
      <t>ユウ</t>
    </rPh>
    <phoneticPr fontId="1"/>
  </si>
  <si>
    <t>１者が日立市内に本店を有する。</t>
    <rPh sb="1" eb="2">
      <t>シャ</t>
    </rPh>
    <rPh sb="3" eb="7">
      <t>ヒタチシナイ</t>
    </rPh>
    <rPh sb="8" eb="10">
      <t>ホンテン</t>
    </rPh>
    <rPh sb="11" eb="12">
      <t>ユウ</t>
    </rPh>
    <phoneticPr fontId="1"/>
  </si>
  <si>
    <r>
      <t>（仮称）新産業廃棄物最終処分場　上下水道整備工事（</t>
    </r>
    <r>
      <rPr>
        <sz val="10"/>
        <color rgb="FFFF0000"/>
        <rFont val="ＭＳ 明朝"/>
        <family val="1"/>
        <charset val="128"/>
      </rPr>
      <t>○</t>
    </r>
    <r>
      <rPr>
        <sz val="10"/>
        <rFont val="ＭＳ 明朝"/>
        <family val="1"/>
        <charset val="128"/>
      </rPr>
      <t>工区）</t>
    </r>
    <rPh sb="1" eb="3">
      <t>カショウ</t>
    </rPh>
    <rPh sb="4" eb="10">
      <t>シンサンギョウハイキブツ</t>
    </rPh>
    <rPh sb="10" eb="15">
      <t>サイシュウショブンジョウ</t>
    </rPh>
    <rPh sb="16" eb="24">
      <t>ジョウゲスイドウセイビコウジ</t>
    </rPh>
    <rPh sb="26" eb="28">
      <t>コウク</t>
    </rPh>
    <phoneticPr fontId="1"/>
  </si>
  <si>
    <t>日立市諏訪町　地内</t>
    <rPh sb="0" eb="3">
      <t>ヒタチシ</t>
    </rPh>
    <rPh sb="3" eb="6">
      <t>スワチョウ</t>
    </rPh>
    <rPh sb="7" eb="9">
      <t>チナイ</t>
    </rPh>
    <phoneticPr fontId="1"/>
  </si>
  <si>
    <t>一般財団法人茨城県環境保全事業団　理事長　横山　伸一　殿</t>
    <rPh sb="0" eb="13">
      <t>イッパンザイダンホウジンイバラキケンカンキョウホゼン</t>
    </rPh>
    <rPh sb="13" eb="16">
      <t>ジギョウダン</t>
    </rPh>
    <rPh sb="17" eb="20">
      <t>リジチョウ</t>
    </rPh>
    <rPh sb="21" eb="23">
      <t>ヨコヤマ</t>
    </rPh>
    <rPh sb="24" eb="26">
      <t>シンイチ</t>
    </rPh>
    <rPh sb="27" eb="28">
      <t>ドノ</t>
    </rPh>
    <phoneticPr fontId="1"/>
  </si>
  <si>
    <t>下水道管又は上水道管若しくは工業用水道管の布設工事実績有り</t>
    <rPh sb="0" eb="4">
      <t>ゲスイドウカン</t>
    </rPh>
    <rPh sb="4" eb="5">
      <t>マタ</t>
    </rPh>
    <rPh sb="6" eb="10">
      <t>ジョウスイドウカン</t>
    </rPh>
    <rPh sb="10" eb="11">
      <t>モ</t>
    </rPh>
    <rPh sb="14" eb="20">
      <t>コウギョウヨウスイドウカン</t>
    </rPh>
    <rPh sb="21" eb="25">
      <t>フセツコウジ</t>
    </rPh>
    <rPh sb="25" eb="28">
      <t>ジッセキア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</si>
</sst>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点&quot;"/>
    <numFmt numFmtId="177" formatCode="0.0_ "/>
    <numFmt numFmtId="178" formatCode="@\)"/>
  </numFmts>
  <fonts count="43" x14ac:knownFonts="1">
    <font>
      <sz val="11"/>
      <color theme="1"/>
      <name val="ＭＳ Ｐゴシック"/>
      <family val="2"/>
      <charset val="128"/>
      <scheme val="minor"/>
    </font>
    <font>
      <sz val="6"/>
      <name val="ＭＳ Ｐゴシック"/>
      <family val="2"/>
      <charset val="128"/>
      <scheme val="minor"/>
    </font>
    <font>
      <sz val="8"/>
      <color theme="1"/>
      <name val="ＭＳ 明朝"/>
      <family val="1"/>
      <charset val="128"/>
    </font>
    <font>
      <sz val="9"/>
      <name val="ＭＳ 明朝"/>
      <family val="1"/>
      <charset val="128"/>
    </font>
    <font>
      <sz val="11"/>
      <name val="ＭＳ 明朝"/>
      <family val="1"/>
      <charset val="128"/>
    </font>
    <font>
      <u/>
      <sz val="11"/>
      <name val="ＭＳ 明朝"/>
      <family val="1"/>
      <charset val="128"/>
    </font>
    <font>
      <b/>
      <u/>
      <sz val="12"/>
      <name val="ＭＳ 明朝"/>
      <family val="1"/>
      <charset val="128"/>
    </font>
    <font>
      <sz val="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3"/>
      <charset val="128"/>
      <scheme val="minor"/>
    </font>
    <font>
      <sz val="10"/>
      <name val="ＭＳ 明朝"/>
      <family val="1"/>
      <charset val="128"/>
    </font>
    <font>
      <b/>
      <sz val="8"/>
      <color rgb="FFFF0000"/>
      <name val="ＭＳ Ｐゴシック"/>
      <family val="3"/>
      <charset val="128"/>
      <scheme val="minor"/>
    </font>
    <font>
      <u/>
      <sz val="9"/>
      <color theme="1"/>
      <name val="ＭＳ Ｐゴシック"/>
      <family val="3"/>
      <charset val="128"/>
      <scheme val="minor"/>
    </font>
    <font>
      <sz val="10"/>
      <color rgb="FFFF0000"/>
      <name val="ＭＳ Ｐゴシック"/>
      <family val="2"/>
      <charset val="128"/>
      <scheme val="minor"/>
    </font>
    <font>
      <b/>
      <sz val="9"/>
      <color rgb="FFFF0000"/>
      <name val="ＭＳ Ｐゴシック"/>
      <family val="3"/>
      <charset val="128"/>
      <scheme val="minor"/>
    </font>
    <font>
      <sz val="8"/>
      <color rgb="FFFF0000"/>
      <name val="ＭＳ Ｐゴシック"/>
      <family val="3"/>
      <charset val="128"/>
      <scheme val="minor"/>
    </font>
    <font>
      <b/>
      <sz val="8"/>
      <color rgb="FF0070C0"/>
      <name val="ＭＳ Ｐゴシック"/>
      <family val="3"/>
      <charset val="128"/>
      <scheme val="minor"/>
    </font>
    <font>
      <u/>
      <sz val="12"/>
      <color theme="1"/>
      <name val="ＭＳ Ｐゴシック"/>
      <family val="3"/>
      <charset val="128"/>
      <scheme val="minor"/>
    </font>
    <font>
      <b/>
      <sz val="16"/>
      <color theme="1"/>
      <name val="ＭＳ Ｐゴシック"/>
      <family val="3"/>
      <charset val="128"/>
      <scheme val="minor"/>
    </font>
    <font>
      <sz val="9"/>
      <color rgb="FFFF0000"/>
      <name val="ＭＳ Ｐゴシック"/>
      <family val="3"/>
      <charset val="128"/>
      <scheme val="minor"/>
    </font>
    <font>
      <b/>
      <strike/>
      <sz val="7"/>
      <color rgb="FFFF0000"/>
      <name val="ＭＳ 明朝"/>
      <family val="1"/>
      <charset val="128"/>
    </font>
    <font>
      <b/>
      <sz val="11"/>
      <color theme="1"/>
      <name val="ＭＳ Ｐゴシック"/>
      <family val="3"/>
      <charset val="128"/>
      <scheme val="minor"/>
    </font>
    <font>
      <b/>
      <sz val="9"/>
      <name val="ＭＳ Ｐゴシック"/>
      <family val="3"/>
      <charset val="128"/>
      <scheme val="minor"/>
    </font>
    <font>
      <b/>
      <sz val="8"/>
      <name val="ＭＳ Ｐゴシック"/>
      <family val="3"/>
      <charset val="128"/>
      <scheme val="minor"/>
    </font>
    <font>
      <sz val="9"/>
      <color theme="1"/>
      <name val="ＭＳ Ｐゴシック"/>
      <family val="2"/>
      <charset val="128"/>
      <scheme val="minor"/>
    </font>
    <font>
      <sz val="9"/>
      <name val="ＭＳ Ｐゴシック"/>
      <family val="3"/>
      <charset val="128"/>
      <scheme val="minor"/>
    </font>
    <font>
      <b/>
      <sz val="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1"/>
      <color rgb="FFFF0000"/>
      <name val="ＭＳ Ｐゴシック"/>
      <family val="3"/>
      <charset val="128"/>
      <scheme val="minor"/>
    </font>
    <font>
      <sz val="10"/>
      <color rgb="FFFF0000"/>
      <name val="ＭＳ Ｐゴシック"/>
      <family val="3"/>
      <charset val="128"/>
      <scheme val="minor"/>
    </font>
    <font>
      <u/>
      <sz val="9"/>
      <color rgb="FFFF0000"/>
      <name val="ＭＳ Ｐゴシック"/>
      <family val="3"/>
      <charset val="128"/>
      <scheme val="minor"/>
    </font>
    <font>
      <b/>
      <sz val="10"/>
      <color rgb="FFFF0000"/>
      <name val="ＭＳ Ｐゴシック"/>
      <family val="3"/>
      <charset val="128"/>
      <scheme val="minor"/>
    </font>
    <font>
      <b/>
      <sz val="12"/>
      <color theme="1"/>
      <name val="ＭＳ Ｐゴシック"/>
      <family val="3"/>
      <charset val="128"/>
      <scheme val="minor"/>
    </font>
    <font>
      <b/>
      <sz val="9"/>
      <color theme="1"/>
      <name val="ＭＳ Ｐゴシック"/>
      <family val="3"/>
      <charset val="128"/>
      <scheme val="minor"/>
    </font>
    <font>
      <b/>
      <sz val="10"/>
      <color rgb="FF0070C0"/>
      <name val="ＭＳ Ｐゴシック"/>
      <family val="3"/>
      <charset val="128"/>
      <scheme val="minor"/>
    </font>
    <font>
      <sz val="6"/>
      <name val="ＭＳ Ｐゴシック"/>
      <family val="3"/>
      <charset val="128"/>
    </font>
    <font>
      <sz val="8"/>
      <color rgb="FFFF0000"/>
      <name val="ＭＳ Ｐゴシック"/>
      <family val="3"/>
      <charset val="128"/>
    </font>
    <font>
      <sz val="8"/>
      <color indexed="10"/>
      <name val="ＭＳ Ｐゴシック"/>
      <family val="3"/>
      <charset val="128"/>
    </font>
    <font>
      <b/>
      <sz val="11"/>
      <color rgb="FF0070C0"/>
      <name val="ＭＳ Ｐゴシック"/>
      <family val="3"/>
      <charset val="128"/>
      <scheme val="minor"/>
    </font>
    <font>
      <sz val="8"/>
      <color rgb="FFFF0000"/>
      <name val="ＭＳ Ｐゴシック"/>
      <family val="2"/>
      <charset val="128"/>
      <scheme val="minor"/>
    </font>
    <font>
      <sz val="10"/>
      <color rgb="FFFF0000"/>
      <name val="ＭＳ 明朝"/>
      <family val="1"/>
      <charset val="128"/>
    </font>
  </fonts>
  <fills count="7">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theme="1" tint="0.14996795556505021"/>
        <bgColor indexed="64"/>
      </patternFill>
    </fill>
    <fill>
      <patternFill patternType="solid">
        <fgColor theme="0" tint="-0.14999847407452621"/>
        <bgColor indexed="64"/>
      </patternFill>
    </fill>
    <fill>
      <patternFill patternType="solid">
        <fgColor rgb="FFFFFF00"/>
        <bgColor indexed="64"/>
      </patternFill>
    </fill>
  </fills>
  <borders count="32">
    <border>
      <left/>
      <right/>
      <top/>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style="thin">
        <color indexed="64"/>
      </left>
      <right style="thin">
        <color indexed="64"/>
      </right>
      <top style="hair">
        <color indexed="64"/>
      </top>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n">
        <color indexed="64"/>
      </left>
      <right style="thin">
        <color indexed="64"/>
      </right>
      <top/>
      <bottom style="hair">
        <color indexed="64"/>
      </bottom>
      <diagonal/>
    </border>
  </borders>
  <cellStyleXfs count="1">
    <xf numFmtId="0" fontId="0" fillId="0" borderId="0">
      <alignment vertical="center"/>
    </xf>
  </cellStyleXfs>
  <cellXfs count="335">
    <xf numFmtId="0" fontId="0" fillId="0" borderId="0" xfId="0">
      <alignment vertical="center"/>
    </xf>
    <xf numFmtId="0" fontId="4" fillId="0" borderId="0" xfId="0" applyFont="1" applyAlignment="1">
      <alignment horizontal="right" vertical="center" wrapText="1"/>
    </xf>
    <xf numFmtId="0" fontId="5" fillId="0" borderId="0" xfId="0" applyFont="1" applyAlignment="1">
      <alignment vertical="center" wrapText="1"/>
    </xf>
    <xf numFmtId="0" fontId="2" fillId="0" borderId="0" xfId="0" applyFont="1" applyAlignment="1">
      <alignment vertical="center" wrapText="1"/>
    </xf>
    <xf numFmtId="0" fontId="6" fillId="0" borderId="0" xfId="0" applyFont="1" applyAlignment="1">
      <alignment horizontal="center" vertical="center" wrapText="1"/>
    </xf>
    <xf numFmtId="0" fontId="7" fillId="0" borderId="0" xfId="0" applyFont="1">
      <alignment vertical="center"/>
    </xf>
    <xf numFmtId="0" fontId="8" fillId="0" borderId="0" xfId="0" applyFont="1">
      <alignment vertical="center"/>
    </xf>
    <xf numFmtId="0" fontId="9" fillId="0" borderId="0" xfId="0" applyFont="1">
      <alignment vertical="center"/>
    </xf>
    <xf numFmtId="0" fontId="3" fillId="0" borderId="0" xfId="0" applyFont="1" applyAlignment="1">
      <alignment vertical="top" wrapText="1"/>
    </xf>
    <xf numFmtId="0" fontId="14" fillId="0" borderId="0" xfId="0" applyFont="1">
      <alignment vertical="center"/>
    </xf>
    <xf numFmtId="0" fontId="16" fillId="0" borderId="0" xfId="0" applyFont="1">
      <alignment vertical="center"/>
    </xf>
    <xf numFmtId="0" fontId="21" fillId="0" borderId="1" xfId="0" applyFont="1" applyBorder="1" applyAlignment="1">
      <alignment wrapText="1"/>
    </xf>
    <xf numFmtId="0" fontId="10" fillId="0" borderId="0" xfId="0" applyFont="1">
      <alignment vertical="center"/>
    </xf>
    <xf numFmtId="0" fontId="10" fillId="0" borderId="4" xfId="0" applyFont="1" applyBorder="1">
      <alignment vertical="center"/>
    </xf>
    <xf numFmtId="176" fontId="23" fillId="0" borderId="9" xfId="0" applyNumberFormat="1" applyFont="1" applyBorder="1" applyAlignment="1">
      <alignment horizontal="center" vertical="center"/>
    </xf>
    <xf numFmtId="0" fontId="10" fillId="0" borderId="2" xfId="0" applyFont="1" applyBorder="1">
      <alignment vertical="center"/>
    </xf>
    <xf numFmtId="0" fontId="10" fillId="0" borderId="3" xfId="0" applyFont="1" applyBorder="1">
      <alignment vertical="center"/>
    </xf>
    <xf numFmtId="0" fontId="0" fillId="0" borderId="0" xfId="0" applyAlignment="1">
      <alignment vertical="center" wrapText="1"/>
    </xf>
    <xf numFmtId="0" fontId="28" fillId="0" borderId="0" xfId="0" applyFont="1">
      <alignment vertical="center"/>
    </xf>
    <xf numFmtId="0" fontId="9" fillId="0" borderId="0" xfId="0" applyFont="1" applyAlignment="1">
      <alignment vertical="top" wrapText="1"/>
    </xf>
    <xf numFmtId="0" fontId="12" fillId="0" borderId="0" xfId="0" applyFont="1" applyAlignment="1">
      <alignment vertical="top" wrapText="1"/>
    </xf>
    <xf numFmtId="176" fontId="23" fillId="0" borderId="0" xfId="0" applyNumberFormat="1" applyFont="1" applyAlignment="1">
      <alignment horizontal="center" vertical="center"/>
    </xf>
    <xf numFmtId="0" fontId="28" fillId="0" borderId="0" xfId="0" applyFont="1" applyAlignment="1">
      <alignment vertical="top"/>
    </xf>
    <xf numFmtId="0" fontId="28" fillId="0" borderId="0" xfId="0" applyFont="1" applyAlignment="1">
      <alignment vertical="top" wrapText="1"/>
    </xf>
    <xf numFmtId="0" fontId="22" fillId="0" borderId="0" xfId="0" applyFont="1">
      <alignment vertical="center"/>
    </xf>
    <xf numFmtId="0" fontId="4" fillId="0" borderId="0" xfId="0" applyFont="1" applyAlignment="1">
      <alignment vertical="top" wrapText="1"/>
    </xf>
    <xf numFmtId="0" fontId="18" fillId="0" borderId="0" xfId="0" applyFont="1" applyAlignment="1"/>
    <xf numFmtId="0" fontId="30" fillId="0" borderId="0" xfId="0" applyFont="1">
      <alignment vertical="center"/>
    </xf>
    <xf numFmtId="0" fontId="31" fillId="0" borderId="0" xfId="0" applyFont="1">
      <alignment vertical="center"/>
    </xf>
    <xf numFmtId="0" fontId="27" fillId="0" borderId="0" xfId="0" applyFont="1">
      <alignment vertical="center"/>
    </xf>
    <xf numFmtId="0" fontId="15" fillId="0" borderId="0" xfId="0" applyFont="1">
      <alignment vertical="center"/>
    </xf>
    <xf numFmtId="0" fontId="27" fillId="0" borderId="0" xfId="0" applyFont="1" applyAlignment="1">
      <alignment horizontal="center" vertical="center"/>
    </xf>
    <xf numFmtId="0" fontId="29" fillId="0" borderId="0" xfId="0" applyFont="1">
      <alignment vertical="center"/>
    </xf>
    <xf numFmtId="0" fontId="25" fillId="0" borderId="0" xfId="0" applyFont="1">
      <alignment vertical="center"/>
    </xf>
    <xf numFmtId="0" fontId="8" fillId="0" borderId="0" xfId="0" applyFont="1" applyAlignment="1">
      <alignment vertical="center" wrapText="1"/>
    </xf>
    <xf numFmtId="0" fontId="25" fillId="0" borderId="0" xfId="0" applyFont="1" applyAlignment="1">
      <alignment vertical="center" wrapText="1"/>
    </xf>
    <xf numFmtId="0" fontId="10" fillId="0" borderId="0" xfId="0" applyFont="1" applyAlignment="1">
      <alignment vertical="top" wrapText="1"/>
    </xf>
    <xf numFmtId="0" fontId="34" fillId="0" borderId="0" xfId="0" applyFont="1" applyAlignment="1">
      <alignment vertical="top" wrapText="1"/>
    </xf>
    <xf numFmtId="0" fontId="34" fillId="0" borderId="0" xfId="0" applyFont="1" applyAlignment="1">
      <alignment horizontal="right" vertical="top" wrapText="1"/>
    </xf>
    <xf numFmtId="0" fontId="15" fillId="0" borderId="0" xfId="0" applyFont="1" applyAlignment="1">
      <alignment vertical="top"/>
    </xf>
    <xf numFmtId="0" fontId="26" fillId="0" borderId="0" xfId="0" applyFont="1">
      <alignment vertical="center"/>
    </xf>
    <xf numFmtId="0" fontId="8" fillId="0" borderId="0" xfId="0" applyFont="1" applyProtection="1">
      <alignment vertical="center"/>
      <protection locked="0"/>
    </xf>
    <xf numFmtId="0" fontId="0" fillId="0" borderId="0" xfId="0" applyProtection="1">
      <alignment vertical="center"/>
      <protection locked="0"/>
    </xf>
    <xf numFmtId="0" fontId="8" fillId="0" borderId="0" xfId="0" applyFont="1" applyAlignment="1" applyProtection="1">
      <alignment horizontal="right"/>
      <protection locked="0"/>
    </xf>
    <xf numFmtId="0" fontId="9" fillId="0" borderId="0" xfId="0" applyFont="1" applyAlignment="1" applyProtection="1">
      <alignment horizontal="right"/>
      <protection locked="0"/>
    </xf>
    <xf numFmtId="0" fontId="0" fillId="0" borderId="26" xfId="0" applyBorder="1" applyProtection="1">
      <alignment vertical="center"/>
      <protection locked="0"/>
    </xf>
    <xf numFmtId="0" fontId="0" fillId="0" borderId="0" xfId="0" applyAlignment="1" applyProtection="1">
      <alignment horizontal="center" vertical="center"/>
      <protection locked="0"/>
    </xf>
    <xf numFmtId="0" fontId="11" fillId="0" borderId="0" xfId="0" applyFont="1" applyAlignment="1" applyProtection="1">
      <alignment wrapText="1"/>
      <protection locked="0"/>
    </xf>
    <xf numFmtId="0" fontId="3" fillId="0" borderId="0" xfId="0" applyFont="1" applyAlignment="1" applyProtection="1">
      <alignment vertical="top" wrapText="1"/>
      <protection locked="0"/>
    </xf>
    <xf numFmtId="0" fontId="21" fillId="0" borderId="0" xfId="0" applyFont="1" applyAlignment="1" applyProtection="1">
      <alignment wrapText="1"/>
      <protection locked="0"/>
    </xf>
    <xf numFmtId="0" fontId="10" fillId="0" borderId="4" xfId="0" applyFont="1" applyBorder="1" applyAlignment="1" applyProtection="1">
      <alignment horizontal="center" vertical="center"/>
      <protection locked="0"/>
    </xf>
    <xf numFmtId="0" fontId="10" fillId="2" borderId="4" xfId="0" applyFont="1" applyFill="1" applyBorder="1" applyAlignment="1" applyProtection="1">
      <alignment horizontal="center" vertical="center" wrapText="1"/>
      <protection locked="0"/>
    </xf>
    <xf numFmtId="0" fontId="26" fillId="0" borderId="4" xfId="0" applyFont="1" applyBorder="1" applyAlignment="1" applyProtection="1">
      <alignment horizontal="center" vertical="center" wrapText="1"/>
      <protection locked="0"/>
    </xf>
    <xf numFmtId="176" fontId="10" fillId="0" borderId="9" xfId="0" applyNumberFormat="1" applyFont="1" applyBorder="1" applyAlignment="1" applyProtection="1">
      <alignment horizontal="center" vertical="center"/>
      <protection locked="0"/>
    </xf>
    <xf numFmtId="0" fontId="15" fillId="2" borderId="10" xfId="0" applyFont="1" applyFill="1" applyBorder="1" applyAlignment="1" applyProtection="1">
      <alignment horizontal="center" vertical="center"/>
      <protection locked="0" hidden="1"/>
    </xf>
    <xf numFmtId="176" fontId="10" fillId="0" borderId="10" xfId="0" applyNumberFormat="1" applyFont="1" applyBorder="1" applyAlignment="1" applyProtection="1">
      <alignment horizontal="center" vertical="center"/>
      <protection locked="0"/>
    </xf>
    <xf numFmtId="176" fontId="10" fillId="0" borderId="11" xfId="0" applyNumberFormat="1" applyFont="1" applyBorder="1" applyAlignment="1" applyProtection="1">
      <alignment horizontal="center" vertical="center"/>
      <protection locked="0"/>
    </xf>
    <xf numFmtId="0" fontId="15" fillId="2" borderId="11" xfId="0" applyFont="1" applyFill="1" applyBorder="1" applyAlignment="1" applyProtection="1">
      <alignment horizontal="center" vertical="center"/>
      <protection locked="0" hidden="1"/>
    </xf>
    <xf numFmtId="0" fontId="15" fillId="2" borderId="9" xfId="0" applyFont="1" applyFill="1" applyBorder="1" applyAlignment="1" applyProtection="1">
      <alignment horizontal="center" vertical="center"/>
      <protection locked="0" hidden="1"/>
    </xf>
    <xf numFmtId="176" fontId="10" fillId="0" borderId="25" xfId="0" applyNumberFormat="1" applyFont="1" applyBorder="1" applyAlignment="1" applyProtection="1">
      <alignment horizontal="center" vertical="center"/>
      <protection locked="0"/>
    </xf>
    <xf numFmtId="0" fontId="15" fillId="2" borderId="4" xfId="0" applyFont="1" applyFill="1" applyBorder="1" applyAlignment="1" applyProtection="1">
      <alignment horizontal="center" vertical="center"/>
      <protection locked="0" hidden="1"/>
    </xf>
    <xf numFmtId="176" fontId="10" fillId="0" borderId="24" xfId="0" applyNumberFormat="1" applyFont="1" applyBorder="1" applyAlignment="1" applyProtection="1">
      <alignment horizontal="center" vertical="center"/>
      <protection locked="0"/>
    </xf>
    <xf numFmtId="0" fontId="15" fillId="2" borderId="8" xfId="0" applyFont="1" applyFill="1" applyBorder="1" applyAlignment="1" applyProtection="1">
      <alignment horizontal="center" vertical="center"/>
      <protection locked="0" hidden="1"/>
    </xf>
    <xf numFmtId="0" fontId="10" fillId="4" borderId="4" xfId="0" applyFont="1" applyFill="1" applyBorder="1" applyProtection="1">
      <alignment vertical="center"/>
      <protection locked="0"/>
    </xf>
    <xf numFmtId="176" fontId="23" fillId="0" borderId="10" xfId="0" applyNumberFormat="1" applyFont="1" applyBorder="1" applyAlignment="1">
      <alignment horizontal="center" vertical="center"/>
    </xf>
    <xf numFmtId="176" fontId="23" fillId="0" borderId="11" xfId="0" applyNumberFormat="1" applyFont="1" applyBorder="1" applyAlignment="1">
      <alignment horizontal="center" vertical="center"/>
    </xf>
    <xf numFmtId="176" fontId="23" fillId="0" borderId="25" xfId="0" applyNumberFormat="1" applyFont="1" applyBorder="1" applyAlignment="1">
      <alignment horizontal="center" vertical="center"/>
    </xf>
    <xf numFmtId="176" fontId="23" fillId="0" borderId="24" xfId="0" applyNumberFormat="1" applyFont="1" applyBorder="1" applyAlignment="1">
      <alignment horizontal="center" vertical="center"/>
    </xf>
    <xf numFmtId="176" fontId="23" fillId="0" borderId="4" xfId="0" applyNumberFormat="1" applyFont="1" applyBorder="1" applyAlignment="1">
      <alignment horizontal="center" vertical="center"/>
    </xf>
    <xf numFmtId="0" fontId="32" fillId="0" borderId="0" xfId="0" applyFont="1">
      <alignment vertical="center"/>
    </xf>
    <xf numFmtId="0" fontId="0" fillId="0" borderId="4" xfId="0" applyBorder="1">
      <alignment vertical="center"/>
    </xf>
    <xf numFmtId="0" fontId="10" fillId="0" borderId="4" xfId="0" applyFont="1" applyBorder="1" applyAlignment="1">
      <alignment horizontal="center" vertical="center" shrinkToFit="1"/>
    </xf>
    <xf numFmtId="176" fontId="26" fillId="5" borderId="9" xfId="0" applyNumberFormat="1" applyFont="1" applyFill="1" applyBorder="1" applyAlignment="1">
      <alignment horizontal="center" vertical="center"/>
    </xf>
    <xf numFmtId="176" fontId="26" fillId="5" borderId="10" xfId="0" applyNumberFormat="1" applyFont="1" applyFill="1" applyBorder="1" applyAlignment="1">
      <alignment horizontal="center" vertical="center"/>
    </xf>
    <xf numFmtId="176" fontId="26" fillId="5" borderId="11" xfId="0" applyNumberFormat="1" applyFont="1" applyFill="1" applyBorder="1" applyAlignment="1">
      <alignment horizontal="center" vertical="center"/>
    </xf>
    <xf numFmtId="0" fontId="17" fillId="0" borderId="0" xfId="0" applyFont="1" applyAlignment="1">
      <alignment vertical="top" wrapText="1"/>
    </xf>
    <xf numFmtId="0" fontId="36" fillId="0" borderId="0" xfId="0" applyFont="1">
      <alignment vertical="center"/>
    </xf>
    <xf numFmtId="176" fontId="10" fillId="0" borderId="7" xfId="0" applyNumberFormat="1" applyFont="1" applyBorder="1" applyAlignment="1" applyProtection="1">
      <alignment horizontal="center" vertical="center"/>
      <protection locked="0"/>
    </xf>
    <xf numFmtId="0" fontId="15" fillId="2" borderId="7" xfId="0" applyFont="1" applyFill="1" applyBorder="1" applyAlignment="1" applyProtection="1">
      <alignment horizontal="center" vertical="center"/>
      <protection locked="0" hidden="1"/>
    </xf>
    <xf numFmtId="176" fontId="23" fillId="0" borderId="7" xfId="0" applyNumberFormat="1" applyFont="1" applyBorder="1" applyAlignment="1">
      <alignment horizontal="center" vertical="center"/>
    </xf>
    <xf numFmtId="0" fontId="10" fillId="0" borderId="13" xfId="0" applyFont="1" applyBorder="1" applyAlignment="1" applyProtection="1">
      <alignment vertical="center" wrapText="1" shrinkToFit="1"/>
      <protection locked="0"/>
    </xf>
    <xf numFmtId="0" fontId="10" fillId="0" borderId="14" xfId="0" applyFont="1" applyBorder="1" applyAlignment="1" applyProtection="1">
      <alignment vertical="center" shrinkToFit="1"/>
      <protection locked="0"/>
    </xf>
    <xf numFmtId="0" fontId="10" fillId="0" borderId="12" xfId="0" applyFont="1" applyBorder="1" applyAlignment="1" applyProtection="1">
      <alignment vertical="center" shrinkToFit="1"/>
      <protection locked="0"/>
    </xf>
    <xf numFmtId="0" fontId="10" fillId="0" borderId="17" xfId="0" applyFont="1" applyBorder="1" applyAlignment="1" applyProtection="1">
      <alignment vertical="center" shrinkToFit="1"/>
      <protection locked="0"/>
    </xf>
    <xf numFmtId="0" fontId="20" fillId="0" borderId="15" xfId="0" applyFont="1" applyBorder="1" applyAlignment="1" applyProtection="1">
      <alignment vertical="center" shrinkToFit="1"/>
      <protection locked="0"/>
    </xf>
    <xf numFmtId="178" fontId="20" fillId="0" borderId="16" xfId="0" applyNumberFormat="1" applyFont="1" applyBorder="1" applyAlignment="1" applyProtection="1">
      <alignment vertical="center" shrinkToFit="1"/>
      <protection locked="0"/>
    </xf>
    <xf numFmtId="0" fontId="0" fillId="0" borderId="1" xfId="0" applyBorder="1">
      <alignment vertical="center"/>
    </xf>
    <xf numFmtId="0" fontId="25" fillId="0" borderId="13" xfId="0" applyFont="1" applyBorder="1">
      <alignment vertical="center"/>
    </xf>
    <xf numFmtId="0" fontId="25" fillId="0" borderId="14" xfId="0" applyFont="1" applyBorder="1">
      <alignment vertical="center"/>
    </xf>
    <xf numFmtId="0" fontId="25" fillId="0" borderId="2" xfId="0" applyFont="1" applyBorder="1">
      <alignment vertical="center"/>
    </xf>
    <xf numFmtId="0" fontId="0" fillId="0" borderId="0" xfId="0" applyAlignment="1"/>
    <xf numFmtId="0" fontId="25" fillId="0" borderId="1" xfId="0" applyFont="1" applyBorder="1">
      <alignment vertical="center"/>
    </xf>
    <xf numFmtId="0" fontId="10" fillId="0" borderId="4" xfId="0" applyFont="1" applyBorder="1" applyAlignment="1">
      <alignment vertical="center" wrapText="1"/>
    </xf>
    <xf numFmtId="0" fontId="38" fillId="0" borderId="4" xfId="0" applyFont="1" applyBorder="1">
      <alignment vertical="center"/>
    </xf>
    <xf numFmtId="177" fontId="38" fillId="0" borderId="4" xfId="0" applyNumberFormat="1" applyFont="1" applyBorder="1" applyAlignment="1">
      <alignment horizontal="center" vertical="center"/>
    </xf>
    <xf numFmtId="177" fontId="38" fillId="0" borderId="5" xfId="0" applyNumberFormat="1" applyFont="1" applyBorder="1" applyAlignment="1">
      <alignment horizontal="center" vertical="center"/>
    </xf>
    <xf numFmtId="177" fontId="38" fillId="0" borderId="2" xfId="0" applyNumberFormat="1" applyFont="1" applyBorder="1" applyAlignment="1">
      <alignment horizontal="center" vertical="center"/>
    </xf>
    <xf numFmtId="176" fontId="35" fillId="0" borderId="4" xfId="0" applyNumberFormat="1" applyFont="1" applyBorder="1" applyAlignment="1">
      <alignment horizontal="center" vertical="center"/>
    </xf>
    <xf numFmtId="0" fontId="15" fillId="2" borderId="27" xfId="0" applyFont="1" applyFill="1" applyBorder="1" applyAlignment="1" applyProtection="1">
      <alignment horizontal="center" vertical="center"/>
      <protection locked="0" hidden="1"/>
    </xf>
    <xf numFmtId="177" fontId="38" fillId="0" borderId="8" xfId="0" applyNumberFormat="1" applyFont="1" applyBorder="1" applyAlignment="1">
      <alignment horizontal="center" vertical="center"/>
    </xf>
    <xf numFmtId="0" fontId="40" fillId="0" borderId="0" xfId="0" applyFont="1" applyAlignment="1">
      <alignment horizontal="center" vertical="center"/>
    </xf>
    <xf numFmtId="0" fontId="12" fillId="0" borderId="0" xfId="0" applyFont="1" applyAlignment="1" applyProtection="1">
      <alignment vertical="top" wrapText="1"/>
      <protection locked="0"/>
    </xf>
    <xf numFmtId="0" fontId="17" fillId="0" borderId="0" xfId="0" applyFont="1" applyAlignment="1">
      <alignment wrapText="1"/>
    </xf>
    <xf numFmtId="0" fontId="23" fillId="0" borderId="0" xfId="0" applyFont="1" applyAlignment="1">
      <alignment horizontal="center" vertical="center"/>
    </xf>
    <xf numFmtId="0" fontId="24" fillId="0" borderId="16" xfId="0" applyFont="1" applyBorder="1" applyAlignment="1">
      <alignment horizontal="center" vertical="center" wrapText="1"/>
    </xf>
    <xf numFmtId="0" fontId="38" fillId="0" borderId="5" xfId="0" applyFont="1" applyBorder="1">
      <alignment vertical="center"/>
    </xf>
    <xf numFmtId="177" fontId="38" fillId="2" borderId="29" xfId="0" applyNumberFormat="1" applyFont="1" applyFill="1" applyBorder="1" applyAlignment="1">
      <alignment horizontal="center" vertical="center"/>
    </xf>
    <xf numFmtId="177" fontId="38" fillId="0" borderId="30" xfId="0" applyNumberFormat="1" applyFont="1" applyBorder="1" applyAlignment="1">
      <alignment horizontal="center" vertical="center"/>
    </xf>
    <xf numFmtId="177" fontId="38" fillId="6" borderId="5" xfId="0" applyNumberFormat="1" applyFont="1" applyFill="1" applyBorder="1" applyAlignment="1">
      <alignment horizontal="center" vertical="center"/>
    </xf>
    <xf numFmtId="0" fontId="10" fillId="0" borderId="6" xfId="0" applyFont="1" applyBorder="1">
      <alignment vertical="center"/>
    </xf>
    <xf numFmtId="0" fontId="10" fillId="0" borderId="13" xfId="0" applyFont="1" applyBorder="1">
      <alignment vertical="center"/>
    </xf>
    <xf numFmtId="0" fontId="10" fillId="0" borderId="14" xfId="0" applyFont="1" applyBorder="1">
      <alignment vertical="center"/>
    </xf>
    <xf numFmtId="0" fontId="10" fillId="0" borderId="12" xfId="0" applyFont="1" applyBorder="1">
      <alignment vertical="center"/>
    </xf>
    <xf numFmtId="0" fontId="10" fillId="0" borderId="17" xfId="0" applyFont="1" applyBorder="1">
      <alignment vertical="center"/>
    </xf>
    <xf numFmtId="0" fontId="25" fillId="0" borderId="3" xfId="0" applyFont="1" applyBorder="1">
      <alignment vertical="center"/>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10" fillId="0" borderId="4" xfId="0" applyFont="1" applyBorder="1" applyAlignment="1">
      <alignment horizontal="center" vertical="center"/>
    </xf>
    <xf numFmtId="0" fontId="25" fillId="0" borderId="4" xfId="0" applyFont="1" applyBorder="1" applyAlignment="1">
      <alignment horizontal="center" vertical="center"/>
    </xf>
    <xf numFmtId="0" fontId="38" fillId="0" borderId="5" xfId="0" applyFont="1" applyBorder="1" applyAlignment="1">
      <alignment horizontal="center" vertical="center" wrapText="1"/>
    </xf>
    <xf numFmtId="0" fontId="38" fillId="0" borderId="4" xfId="0" applyFont="1" applyBorder="1" applyAlignment="1">
      <alignment horizontal="center" vertical="center" wrapText="1"/>
    </xf>
    <xf numFmtId="0" fontId="33" fillId="0" borderId="0" xfId="0" applyFont="1">
      <alignment vertical="center"/>
    </xf>
    <xf numFmtId="0" fontId="18" fillId="0" borderId="0" xfId="0" applyFont="1" applyAlignment="1">
      <alignment horizontal="right"/>
    </xf>
    <xf numFmtId="0" fontId="10" fillId="0" borderId="0" xfId="0" applyFont="1" applyAlignment="1">
      <alignment vertical="center" wrapText="1"/>
    </xf>
    <xf numFmtId="176" fontId="15" fillId="0" borderId="0" xfId="0" applyNumberFormat="1" applyFont="1" applyAlignment="1" applyProtection="1">
      <alignment horizontal="center" vertical="center"/>
      <protection locked="0"/>
    </xf>
    <xf numFmtId="0" fontId="15" fillId="0" borderId="16" xfId="0" applyFont="1" applyBorder="1" applyAlignment="1" applyProtection="1">
      <alignment horizontal="center" vertical="center"/>
      <protection locked="0"/>
    </xf>
    <xf numFmtId="176" fontId="10" fillId="0" borderId="8" xfId="0" applyNumberFormat="1" applyFont="1" applyBorder="1" applyAlignment="1">
      <alignment horizontal="center" vertical="center"/>
    </xf>
    <xf numFmtId="0" fontId="10" fillId="0" borderId="15" xfId="0" applyFont="1" applyBorder="1" applyAlignment="1" applyProtection="1">
      <alignment vertical="center" shrinkToFit="1"/>
      <protection locked="0"/>
    </xf>
    <xf numFmtId="0" fontId="10" fillId="0" borderId="16" xfId="0" applyFont="1" applyBorder="1" applyAlignment="1" applyProtection="1">
      <alignment vertical="center" shrinkToFit="1"/>
      <protection locked="0"/>
    </xf>
    <xf numFmtId="0" fontId="24" fillId="0" borderId="0" xfId="0" applyFont="1" applyAlignment="1">
      <alignment horizontal="center" vertical="center"/>
    </xf>
    <xf numFmtId="176" fontId="10" fillId="0" borderId="31" xfId="0" applyNumberFormat="1" applyFont="1" applyBorder="1" applyAlignment="1" applyProtection="1">
      <alignment horizontal="center" vertical="center"/>
      <protection locked="0"/>
    </xf>
    <xf numFmtId="176" fontId="23" fillId="0" borderId="31" xfId="0" applyNumberFormat="1" applyFont="1" applyBorder="1" applyAlignment="1">
      <alignment horizontal="center" vertical="center"/>
    </xf>
    <xf numFmtId="0" fontId="25" fillId="0" borderId="4" xfId="0" applyFont="1" applyBorder="1">
      <alignment vertical="center"/>
    </xf>
    <xf numFmtId="0" fontId="0" fillId="0" borderId="0" xfId="0" applyAlignment="1">
      <alignment horizontal="center" vertical="center"/>
    </xf>
    <xf numFmtId="0" fontId="41" fillId="0" borderId="28" xfId="0" applyFont="1" applyBorder="1">
      <alignment vertical="center"/>
    </xf>
    <xf numFmtId="0" fontId="41" fillId="0" borderId="29" xfId="0" applyFont="1" applyBorder="1">
      <alignment vertical="center"/>
    </xf>
    <xf numFmtId="0" fontId="15" fillId="0" borderId="0" xfId="0" applyFont="1" applyAlignment="1" applyProtection="1">
      <alignment horizontal="center" vertical="center"/>
      <protection locked="0"/>
    </xf>
    <xf numFmtId="0" fontId="0" fillId="0" borderId="0" xfId="0" applyProtection="1">
      <alignment vertical="center"/>
      <protection locked="0"/>
    </xf>
    <xf numFmtId="0" fontId="9" fillId="0" borderId="1" xfId="0" applyFont="1" applyBorder="1" applyAlignment="1" applyProtection="1">
      <alignment horizontal="center"/>
      <protection locked="0"/>
    </xf>
    <xf numFmtId="0" fontId="9" fillId="0" borderId="1" xfId="0" applyFont="1" applyBorder="1" applyAlignment="1" applyProtection="1">
      <alignment horizontal="center" wrapText="1"/>
      <protection locked="0"/>
    </xf>
    <xf numFmtId="0" fontId="9" fillId="0" borderId="6" xfId="0" applyFont="1" applyBorder="1" applyAlignment="1" applyProtection="1">
      <protection locked="0"/>
    </xf>
    <xf numFmtId="0" fontId="12" fillId="0" borderId="0" xfId="0" applyFont="1" applyAlignment="1">
      <alignment horizontal="center" wrapText="1"/>
    </xf>
    <xf numFmtId="0" fontId="41" fillId="0" borderId="0" xfId="0" applyFont="1" applyAlignment="1">
      <alignment horizontal="right" vertical="top"/>
    </xf>
    <xf numFmtId="0" fontId="16" fillId="0" borderId="0" xfId="0" applyFont="1" applyAlignment="1">
      <alignment horizontal="right" vertical="top"/>
    </xf>
    <xf numFmtId="0" fontId="19" fillId="0" borderId="0" xfId="0" applyFont="1" applyAlignment="1">
      <alignment horizontal="center" vertical="center"/>
    </xf>
    <xf numFmtId="0" fontId="34" fillId="0" borderId="0" xfId="0" applyFont="1" applyAlignment="1">
      <alignment horizontal="center" vertical="center"/>
    </xf>
    <xf numFmtId="0" fontId="24" fillId="0" borderId="0" xfId="0" applyFont="1" applyAlignment="1">
      <alignment horizontal="center" vertical="center"/>
    </xf>
    <xf numFmtId="0" fontId="8" fillId="0" borderId="0" xfId="0" applyFont="1" applyAlignment="1" applyProtection="1">
      <alignment horizontal="right" vertical="center"/>
      <protection locked="0"/>
    </xf>
    <xf numFmtId="0" fontId="9" fillId="0" borderId="0" xfId="0" applyFont="1" applyAlignment="1" applyProtection="1">
      <alignment horizontal="right" vertical="center"/>
      <protection locked="0"/>
    </xf>
    <xf numFmtId="0" fontId="8" fillId="0" borderId="6" xfId="0" applyFont="1" applyBorder="1" applyAlignment="1" applyProtection="1">
      <protection locked="0"/>
    </xf>
    <xf numFmtId="0" fontId="17" fillId="0" borderId="0" xfId="0" applyFont="1" applyAlignment="1">
      <alignment horizontal="center" wrapText="1"/>
    </xf>
    <xf numFmtId="0" fontId="8" fillId="0" borderId="0" xfId="0" applyFont="1">
      <alignment vertical="center"/>
    </xf>
    <xf numFmtId="0" fontId="9" fillId="0" borderId="0" xfId="0" applyFont="1">
      <alignment vertical="center"/>
    </xf>
    <xf numFmtId="0" fontId="12" fillId="0" borderId="0" xfId="0" applyFont="1" applyAlignment="1">
      <alignment horizontal="center" vertical="center" wrapText="1"/>
    </xf>
    <xf numFmtId="0" fontId="8" fillId="0" borderId="0" xfId="0" applyFont="1" applyAlignment="1" applyProtection="1">
      <alignment horizontal="center"/>
      <protection locked="0"/>
    </xf>
    <xf numFmtId="0" fontId="11" fillId="0" borderId="6" xfId="0" applyFont="1" applyBorder="1" applyAlignment="1" applyProtection="1">
      <alignment wrapText="1"/>
      <protection locked="0"/>
    </xf>
    <xf numFmtId="0" fontId="11" fillId="0" borderId="0" xfId="0" applyFont="1" applyAlignment="1" applyProtection="1">
      <alignment wrapText="1"/>
      <protection locked="0"/>
    </xf>
    <xf numFmtId="0" fontId="0" fillId="0" borderId="0" xfId="0" applyAlignment="1">
      <alignment vertical="center" wrapText="1"/>
    </xf>
    <xf numFmtId="176" fontId="15" fillId="0" borderId="0" xfId="0" applyNumberFormat="1" applyFont="1" applyAlignment="1">
      <alignment horizontal="center" vertical="center"/>
    </xf>
    <xf numFmtId="0" fontId="15" fillId="0" borderId="16"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18" xfId="0" applyFont="1" applyBorder="1" applyAlignment="1" applyProtection="1">
      <alignment vertical="center" wrapText="1"/>
      <protection locked="0"/>
    </xf>
    <xf numFmtId="0" fontId="10" fillId="0" borderId="19" xfId="0" applyFont="1" applyBorder="1" applyAlignment="1" applyProtection="1">
      <alignment vertical="center" wrapText="1"/>
      <protection locked="0"/>
    </xf>
    <xf numFmtId="176" fontId="10" fillId="0" borderId="9" xfId="0" applyNumberFormat="1" applyFont="1" applyBorder="1" applyAlignment="1">
      <alignment horizontal="center" vertical="center"/>
    </xf>
    <xf numFmtId="176" fontId="10" fillId="0" borderId="31" xfId="0" applyNumberFormat="1" applyFont="1" applyBorder="1" applyAlignment="1">
      <alignment horizontal="center" vertical="center"/>
    </xf>
    <xf numFmtId="176" fontId="10" fillId="0" borderId="10" xfId="0" applyNumberFormat="1" applyFont="1" applyBorder="1" applyAlignment="1">
      <alignment horizontal="center" vertical="center"/>
    </xf>
    <xf numFmtId="176" fontId="10" fillId="0" borderId="11" xfId="0" applyNumberFormat="1" applyFont="1" applyBorder="1" applyAlignment="1">
      <alignment horizontal="center" vertical="center"/>
    </xf>
    <xf numFmtId="176" fontId="23" fillId="3" borderId="13" xfId="0" applyNumberFormat="1" applyFont="1" applyFill="1" applyBorder="1" applyAlignment="1">
      <alignment horizontal="center" vertical="center"/>
    </xf>
    <xf numFmtId="176" fontId="23" fillId="3" borderId="26" xfId="0" applyNumberFormat="1" applyFont="1" applyFill="1" applyBorder="1" applyAlignment="1">
      <alignment horizontal="center" vertical="center"/>
    </xf>
    <xf numFmtId="176" fontId="23" fillId="3" borderId="14" xfId="0" applyNumberFormat="1" applyFont="1" applyFill="1" applyBorder="1" applyAlignment="1">
      <alignment horizontal="center" vertical="center"/>
    </xf>
    <xf numFmtId="0" fontId="10" fillId="0" borderId="20" xfId="0" applyFont="1" applyBorder="1" applyAlignment="1" applyProtection="1">
      <alignment horizontal="left" vertical="center" wrapText="1"/>
      <protection locked="0"/>
    </xf>
    <xf numFmtId="0" fontId="10" fillId="0" borderId="21" xfId="0" applyFont="1" applyBorder="1" applyAlignment="1" applyProtection="1">
      <alignment horizontal="left" vertical="center" wrapText="1"/>
      <protection locked="0"/>
    </xf>
    <xf numFmtId="0" fontId="10" fillId="0" borderId="20" xfId="0" applyFont="1" applyBorder="1" applyAlignment="1" applyProtection="1">
      <alignment vertical="center" wrapText="1"/>
      <protection locked="0"/>
    </xf>
    <xf numFmtId="0" fontId="10" fillId="0" borderId="21" xfId="0" applyFont="1" applyBorder="1" applyAlignment="1" applyProtection="1">
      <alignment vertical="center" wrapText="1"/>
      <protection locked="0"/>
    </xf>
    <xf numFmtId="176" fontId="23" fillId="3" borderId="15" xfId="0" applyNumberFormat="1" applyFont="1" applyFill="1" applyBorder="1" applyAlignment="1">
      <alignment horizontal="center" vertical="center"/>
    </xf>
    <xf numFmtId="176" fontId="23" fillId="3" borderId="0" xfId="0" applyNumberFormat="1" applyFont="1" applyFill="1" applyAlignment="1">
      <alignment horizontal="center" vertical="center"/>
    </xf>
    <xf numFmtId="176" fontId="23" fillId="3" borderId="16" xfId="0" applyNumberFormat="1" applyFont="1" applyFill="1" applyBorder="1" applyAlignment="1">
      <alignment horizontal="center" vertical="center"/>
    </xf>
    <xf numFmtId="0" fontId="10" fillId="3" borderId="15" xfId="0" applyFont="1" applyFill="1" applyBorder="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3" borderId="16" xfId="0" applyFont="1" applyFill="1" applyBorder="1" applyAlignment="1" applyProtection="1">
      <alignment horizontal="center" vertical="center"/>
      <protection locked="0"/>
    </xf>
    <xf numFmtId="0" fontId="10" fillId="0" borderId="22" xfId="0" applyFont="1" applyBorder="1" applyAlignment="1" applyProtection="1">
      <alignment vertical="center" wrapText="1"/>
      <protection locked="0"/>
    </xf>
    <xf numFmtId="0" fontId="10" fillId="0" borderId="23" xfId="0" applyFont="1" applyBorder="1" applyAlignment="1" applyProtection="1">
      <alignment vertical="center" wrapText="1"/>
      <protection locked="0"/>
    </xf>
    <xf numFmtId="0" fontId="10" fillId="3" borderId="12" xfId="0"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protection locked="0"/>
    </xf>
    <xf numFmtId="0" fontId="10" fillId="3" borderId="17" xfId="0" applyFont="1" applyFill="1" applyBorder="1" applyAlignment="1" applyProtection="1">
      <alignment horizontal="center" vertical="center"/>
      <protection locked="0"/>
    </xf>
    <xf numFmtId="0" fontId="20" fillId="3" borderId="15" xfId="0" applyFont="1" applyFill="1" applyBorder="1" applyAlignment="1" applyProtection="1">
      <alignment horizontal="center" vertical="center"/>
      <protection locked="0"/>
    </xf>
    <xf numFmtId="0" fontId="20" fillId="3" borderId="0" xfId="0" applyFont="1" applyFill="1" applyAlignment="1" applyProtection="1">
      <alignment horizontal="center" vertical="center"/>
      <protection locked="0"/>
    </xf>
    <xf numFmtId="0" fontId="20" fillId="3" borderId="16" xfId="0" applyFont="1" applyFill="1" applyBorder="1" applyAlignment="1" applyProtection="1">
      <alignment horizontal="center" vertical="center"/>
      <protection locked="0"/>
    </xf>
    <xf numFmtId="0" fontId="20" fillId="3" borderId="13" xfId="0" applyFont="1" applyFill="1" applyBorder="1" applyAlignment="1" applyProtection="1">
      <alignment horizontal="center" vertical="center"/>
      <protection locked="0"/>
    </xf>
    <xf numFmtId="0" fontId="20" fillId="3" borderId="26" xfId="0" applyFont="1" applyFill="1" applyBorder="1" applyAlignment="1" applyProtection="1">
      <alignment horizontal="center" vertical="center"/>
      <protection locked="0"/>
    </xf>
    <xf numFmtId="0" fontId="20" fillId="3" borderId="14" xfId="0" applyFont="1" applyFill="1" applyBorder="1" applyAlignment="1" applyProtection="1">
      <alignment horizontal="center" vertical="center"/>
      <protection locked="0"/>
    </xf>
    <xf numFmtId="0" fontId="26" fillId="0" borderId="20" xfId="0" applyFont="1" applyBorder="1" applyAlignment="1" applyProtection="1">
      <alignment vertical="center" wrapText="1"/>
      <protection locked="0"/>
    </xf>
    <xf numFmtId="0" fontId="26" fillId="0" borderId="21" xfId="0" applyFont="1" applyBorder="1" applyAlignment="1" applyProtection="1">
      <alignment vertical="center" wrapText="1"/>
      <protection locked="0"/>
    </xf>
    <xf numFmtId="0" fontId="26" fillId="0" borderId="22" xfId="0" applyFont="1" applyBorder="1" applyAlignment="1" applyProtection="1">
      <alignment vertical="center" wrapText="1"/>
      <protection locked="0"/>
    </xf>
    <xf numFmtId="0" fontId="26" fillId="0" borderId="23" xfId="0" applyFont="1" applyBorder="1" applyAlignment="1" applyProtection="1">
      <alignment vertical="center" wrapText="1"/>
      <protection locked="0"/>
    </xf>
    <xf numFmtId="0" fontId="10" fillId="0" borderId="15" xfId="0" applyFont="1" applyBorder="1" applyAlignment="1" applyProtection="1">
      <alignment vertical="center" shrinkToFit="1"/>
      <protection locked="0"/>
    </xf>
    <xf numFmtId="0" fontId="10" fillId="0" borderId="16" xfId="0" applyFont="1" applyBorder="1" applyAlignment="1" applyProtection="1">
      <alignment vertical="center" shrinkToFit="1"/>
      <protection locked="0"/>
    </xf>
    <xf numFmtId="0" fontId="10" fillId="0" borderId="2" xfId="0" applyFont="1" applyBorder="1" applyAlignment="1">
      <alignment horizontal="center" vertical="center"/>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3" borderId="2" xfId="0" applyFont="1" applyFill="1" applyBorder="1" applyAlignment="1" applyProtection="1">
      <alignment horizontal="center" vertical="center" wrapText="1"/>
      <protection locked="0"/>
    </xf>
    <xf numFmtId="0" fontId="10" fillId="3" borderId="6" xfId="0" applyFont="1" applyFill="1" applyBorder="1" applyAlignment="1" applyProtection="1">
      <alignment horizontal="center" vertical="center" wrapText="1"/>
      <protection locked="0"/>
    </xf>
    <xf numFmtId="0" fontId="10" fillId="3" borderId="3" xfId="0" applyFont="1" applyFill="1" applyBorder="1" applyAlignment="1" applyProtection="1">
      <alignment horizontal="center" vertical="center" wrapText="1"/>
      <protection locked="0"/>
    </xf>
    <xf numFmtId="176" fontId="15" fillId="0" borderId="0" xfId="0" applyNumberFormat="1" applyFont="1" applyAlignment="1" applyProtection="1">
      <alignment horizontal="center" vertical="center"/>
      <protection locked="0"/>
    </xf>
    <xf numFmtId="0" fontId="10" fillId="0" borderId="13" xfId="0" applyFont="1" applyBorder="1" applyAlignment="1" applyProtection="1">
      <alignment horizontal="left" vertical="center" shrinkToFit="1"/>
      <protection locked="0"/>
    </xf>
    <xf numFmtId="0" fontId="10" fillId="0" borderId="14"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2" xfId="0" applyFont="1" applyBorder="1" applyAlignment="1" applyProtection="1">
      <alignment horizontal="left" vertical="center" shrinkToFit="1"/>
      <protection locked="0"/>
    </xf>
    <xf numFmtId="0" fontId="10" fillId="0" borderId="17" xfId="0" applyFont="1" applyBorder="1" applyAlignment="1" applyProtection="1">
      <alignment horizontal="left" vertical="center" shrinkToFit="1"/>
      <protection locked="0"/>
    </xf>
    <xf numFmtId="0" fontId="10" fillId="0" borderId="19" xfId="0" applyFont="1" applyBorder="1" applyProtection="1">
      <alignment vertical="center"/>
      <protection locked="0"/>
    </xf>
    <xf numFmtId="176" fontId="10" fillId="0" borderId="5" xfId="0" applyNumberFormat="1" applyFont="1" applyBorder="1" applyAlignment="1">
      <alignment horizontal="center" vertical="center"/>
    </xf>
    <xf numFmtId="176" fontId="10" fillId="0" borderId="7" xfId="0" applyNumberFormat="1" applyFont="1" applyBorder="1" applyAlignment="1">
      <alignment horizontal="center" vertical="center"/>
    </xf>
    <xf numFmtId="176" fontId="10" fillId="0" borderId="8" xfId="0" applyNumberFormat="1" applyFont="1" applyBorder="1" applyAlignment="1">
      <alignment horizontal="center" vertical="center"/>
    </xf>
    <xf numFmtId="176" fontId="15" fillId="3" borderId="18" xfId="0" applyNumberFormat="1" applyFont="1" applyFill="1" applyBorder="1" applyAlignment="1">
      <alignment horizontal="center" vertical="center" shrinkToFit="1"/>
    </xf>
    <xf numFmtId="176" fontId="15" fillId="3" borderId="19" xfId="0" applyNumberFormat="1" applyFont="1" applyFill="1" applyBorder="1" applyAlignment="1">
      <alignment horizontal="center" vertical="center" shrinkToFit="1"/>
    </xf>
    <xf numFmtId="0" fontId="20" fillId="3" borderId="13" xfId="0" applyFont="1" applyFill="1" applyBorder="1" applyAlignment="1" applyProtection="1">
      <alignment horizontal="center" vertical="center" wrapText="1"/>
      <protection locked="0"/>
    </xf>
    <xf numFmtId="0" fontId="20" fillId="3" borderId="26" xfId="0" applyFont="1" applyFill="1" applyBorder="1" applyAlignment="1" applyProtection="1">
      <alignment horizontal="center" vertical="center" wrapText="1"/>
      <protection locked="0"/>
    </xf>
    <xf numFmtId="0" fontId="20" fillId="3" borderId="14" xfId="0" applyFont="1" applyFill="1" applyBorder="1" applyAlignment="1" applyProtection="1">
      <alignment horizontal="center" vertical="center" wrapText="1"/>
      <protection locked="0"/>
    </xf>
    <xf numFmtId="0" fontId="20" fillId="3" borderId="15" xfId="0" applyFont="1" applyFill="1" applyBorder="1" applyAlignment="1" applyProtection="1">
      <alignment horizontal="center" vertical="center" wrapText="1"/>
      <protection locked="0"/>
    </xf>
    <xf numFmtId="0" fontId="20" fillId="3" borderId="0" xfId="0" applyFont="1" applyFill="1" applyAlignment="1" applyProtection="1">
      <alignment horizontal="center" vertical="center" wrapText="1"/>
      <protection locked="0"/>
    </xf>
    <xf numFmtId="0" fontId="20" fillId="3" borderId="16" xfId="0" applyFont="1" applyFill="1" applyBorder="1" applyAlignment="1" applyProtection="1">
      <alignment horizontal="center" vertical="center" wrapText="1"/>
      <protection locked="0"/>
    </xf>
    <xf numFmtId="0" fontId="26" fillId="0" borderId="18" xfId="0" applyFont="1" applyBorder="1" applyAlignment="1" applyProtection="1">
      <alignment vertical="center" wrapText="1"/>
      <protection locked="0"/>
    </xf>
    <xf numFmtId="0" fontId="26" fillId="0" borderId="19" xfId="0" applyFont="1" applyBorder="1" applyAlignment="1" applyProtection="1">
      <alignment vertical="center" wrapText="1"/>
      <protection locked="0"/>
    </xf>
    <xf numFmtId="0" fontId="26" fillId="3" borderId="13" xfId="0" applyFont="1" applyFill="1" applyBorder="1" applyAlignment="1" applyProtection="1">
      <alignment horizontal="center"/>
      <protection locked="0"/>
    </xf>
    <xf numFmtId="0" fontId="26" fillId="3" borderId="26" xfId="0" applyFont="1" applyFill="1" applyBorder="1" applyAlignment="1" applyProtection="1">
      <alignment horizontal="center"/>
      <protection locked="0"/>
    </xf>
    <xf numFmtId="0" fontId="26" fillId="3" borderId="14" xfId="0" applyFont="1" applyFill="1" applyBorder="1" applyAlignment="1" applyProtection="1">
      <alignment horizontal="center"/>
      <protection locked="0"/>
    </xf>
    <xf numFmtId="0" fontId="26" fillId="3" borderId="15" xfId="0" applyFont="1" applyFill="1" applyBorder="1" applyAlignment="1" applyProtection="1">
      <alignment horizontal="center" vertical="top"/>
      <protection locked="0"/>
    </xf>
    <xf numFmtId="0" fontId="26" fillId="3" borderId="0" xfId="0" applyFont="1" applyFill="1" applyAlignment="1" applyProtection="1">
      <alignment horizontal="center" vertical="top"/>
      <protection locked="0"/>
    </xf>
    <xf numFmtId="0" fontId="26" fillId="3" borderId="16" xfId="0" applyFont="1" applyFill="1" applyBorder="1" applyAlignment="1" applyProtection="1">
      <alignment horizontal="center" vertical="top"/>
      <protection locked="0"/>
    </xf>
    <xf numFmtId="0" fontId="10" fillId="0" borderId="22" xfId="0" applyFont="1" applyBorder="1" applyProtection="1">
      <alignment vertical="center"/>
      <protection locked="0"/>
    </xf>
    <xf numFmtId="0" fontId="10" fillId="0" borderId="23" xfId="0" applyFont="1" applyBorder="1" applyProtection="1">
      <alignment vertical="center"/>
      <protection locked="0"/>
    </xf>
    <xf numFmtId="176" fontId="15" fillId="3" borderId="20" xfId="0" applyNumberFormat="1" applyFont="1" applyFill="1" applyBorder="1" applyAlignment="1">
      <alignment horizontal="center" vertical="center" shrinkToFit="1"/>
    </xf>
    <xf numFmtId="176" fontId="15" fillId="3" borderId="21" xfId="0" applyNumberFormat="1" applyFont="1" applyFill="1" applyBorder="1" applyAlignment="1">
      <alignment horizontal="center" vertical="center" shrinkToFit="1"/>
    </xf>
    <xf numFmtId="176" fontId="15" fillId="3" borderId="22" xfId="0" applyNumberFormat="1" applyFont="1" applyFill="1" applyBorder="1" applyAlignment="1">
      <alignment horizontal="center" vertical="center" shrinkToFit="1"/>
    </xf>
    <xf numFmtId="176" fontId="15" fillId="3" borderId="23" xfId="0" applyNumberFormat="1" applyFont="1" applyFill="1" applyBorder="1" applyAlignment="1">
      <alignment horizontal="center" vertical="center" shrinkToFit="1"/>
    </xf>
    <xf numFmtId="0" fontId="26" fillId="3" borderId="15" xfId="0" applyFont="1" applyFill="1" applyBorder="1" applyAlignment="1" applyProtection="1">
      <alignment horizontal="center" vertical="center"/>
      <protection locked="0"/>
    </xf>
    <xf numFmtId="0" fontId="26" fillId="3" borderId="0" xfId="0" applyFont="1" applyFill="1" applyAlignment="1" applyProtection="1">
      <alignment horizontal="center" vertical="center"/>
      <protection locked="0"/>
    </xf>
    <xf numFmtId="0" fontId="26" fillId="3" borderId="16" xfId="0" applyFont="1" applyFill="1" applyBorder="1" applyAlignment="1" applyProtection="1">
      <alignment horizontal="center" vertical="center"/>
      <protection locked="0"/>
    </xf>
    <xf numFmtId="0" fontId="10" fillId="0" borderId="18" xfId="0" applyFont="1" applyBorder="1" applyProtection="1">
      <alignment vertical="center"/>
      <protection locked="0"/>
    </xf>
    <xf numFmtId="0" fontId="10" fillId="3" borderId="13" xfId="0" applyFont="1" applyFill="1" applyBorder="1" applyAlignment="1" applyProtection="1">
      <alignment horizontal="center" vertical="center" wrapText="1"/>
      <protection locked="0"/>
    </xf>
    <xf numFmtId="0" fontId="10" fillId="3" borderId="26"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0" fillId="3" borderId="12" xfId="0"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10" fillId="3" borderId="17" xfId="0" applyFont="1" applyFill="1" applyBorder="1" applyAlignment="1" applyProtection="1">
      <alignment horizontal="center" vertical="center" wrapText="1"/>
      <protection locked="0"/>
    </xf>
    <xf numFmtId="0" fontId="10" fillId="0" borderId="13" xfId="0" applyFont="1" applyBorder="1" applyAlignment="1" applyProtection="1">
      <alignment horizontal="left" vertical="center" wrapText="1" shrinkToFit="1"/>
      <protection locked="0"/>
    </xf>
    <xf numFmtId="0" fontId="10" fillId="3" borderId="15" xfId="0" applyFont="1" applyFill="1" applyBorder="1" applyAlignment="1" applyProtection="1">
      <alignment horizontal="center" vertical="center" wrapText="1"/>
      <protection locked="0"/>
    </xf>
    <xf numFmtId="0" fontId="10" fillId="3" borderId="0" xfId="0" applyFont="1" applyFill="1" applyAlignment="1" applyProtection="1">
      <alignment horizontal="center" vertical="center" wrapText="1"/>
      <protection locked="0"/>
    </xf>
    <xf numFmtId="0" fontId="10" fillId="3" borderId="16" xfId="0" applyFont="1" applyFill="1" applyBorder="1" applyAlignment="1" applyProtection="1">
      <alignment horizontal="center" vertical="center" wrapText="1"/>
      <protection locked="0"/>
    </xf>
    <xf numFmtId="0" fontId="10" fillId="0" borderId="20" xfId="0" applyFont="1" applyBorder="1" applyAlignment="1" applyProtection="1">
      <alignment vertical="center" shrinkToFit="1"/>
      <protection locked="0"/>
    </xf>
    <xf numFmtId="0" fontId="10" fillId="0" borderId="21" xfId="0" applyFont="1" applyBorder="1" applyAlignment="1" applyProtection="1">
      <alignment vertical="center" shrinkToFit="1"/>
      <protection locked="0"/>
    </xf>
    <xf numFmtId="0" fontId="26" fillId="0" borderId="22" xfId="0" applyFont="1" applyBorder="1" applyProtection="1">
      <alignment vertical="center"/>
      <protection locked="0"/>
    </xf>
    <xf numFmtId="0" fontId="26" fillId="0" borderId="23" xfId="0" applyFont="1" applyBorder="1" applyProtection="1">
      <alignment vertical="center"/>
      <protection locked="0"/>
    </xf>
    <xf numFmtId="0" fontId="26" fillId="0" borderId="18" xfId="0" applyFont="1" applyBorder="1" applyProtection="1">
      <alignment vertical="center"/>
      <protection locked="0"/>
    </xf>
    <xf numFmtId="0" fontId="26" fillId="0" borderId="19" xfId="0" applyFont="1" applyBorder="1" applyProtection="1">
      <alignment vertical="center"/>
      <protection locked="0"/>
    </xf>
    <xf numFmtId="0" fontId="10" fillId="0" borderId="18" xfId="0" applyFont="1" applyBorder="1" applyAlignment="1" applyProtection="1">
      <alignment vertical="center" shrinkToFit="1"/>
      <protection locked="0"/>
    </xf>
    <xf numFmtId="0" fontId="10" fillId="0" borderId="19" xfId="0" applyFont="1" applyBorder="1" applyAlignment="1" applyProtection="1">
      <alignment vertical="center" shrinkToFit="1"/>
      <protection locked="0"/>
    </xf>
    <xf numFmtId="0" fontId="35" fillId="0" borderId="2" xfId="0" applyFont="1" applyBorder="1" applyAlignment="1" applyProtection="1">
      <alignment horizontal="right" vertical="center"/>
      <protection locked="0"/>
    </xf>
    <xf numFmtId="0" fontId="35" fillId="0" borderId="6" xfId="0" applyFont="1" applyBorder="1" applyAlignment="1" applyProtection="1">
      <alignment horizontal="right" vertical="center"/>
      <protection locked="0"/>
    </xf>
    <xf numFmtId="0" fontId="13" fillId="3" borderId="2" xfId="0" applyFont="1" applyFill="1" applyBorder="1" applyAlignment="1" applyProtection="1">
      <alignment horizontal="center" vertical="center"/>
      <protection locked="0"/>
    </xf>
    <xf numFmtId="0" fontId="13" fillId="3" borderId="6" xfId="0" applyFont="1" applyFill="1" applyBorder="1" applyAlignment="1" applyProtection="1">
      <alignment horizontal="center" vertical="center"/>
      <protection locked="0"/>
    </xf>
    <xf numFmtId="0" fontId="13" fillId="3" borderId="3" xfId="0" applyFont="1" applyFill="1" applyBorder="1" applyAlignment="1" applyProtection="1">
      <alignment horizontal="center" vertical="center"/>
      <protection locked="0"/>
    </xf>
    <xf numFmtId="0" fontId="33" fillId="0" borderId="26" xfId="0" applyFont="1" applyBorder="1">
      <alignment vertical="center"/>
    </xf>
    <xf numFmtId="0" fontId="33" fillId="0" borderId="0" xfId="0" applyFont="1">
      <alignment vertical="center"/>
    </xf>
    <xf numFmtId="0" fontId="18" fillId="0" borderId="26" xfId="0" applyFont="1" applyBorder="1" applyAlignment="1">
      <alignment horizontal="right"/>
    </xf>
    <xf numFmtId="0" fontId="18" fillId="0" borderId="0" xfId="0" applyFont="1" applyAlignment="1">
      <alignment horizontal="right"/>
    </xf>
    <xf numFmtId="0" fontId="10" fillId="0" borderId="0" xfId="0" applyFont="1" applyAlignment="1">
      <alignment vertical="center" wrapText="1"/>
    </xf>
    <xf numFmtId="0" fontId="10" fillId="0" borderId="6" xfId="0" applyFont="1" applyBorder="1" applyAlignment="1" applyProtection="1">
      <alignment vertical="center" shrinkToFit="1"/>
      <protection locked="0"/>
    </xf>
    <xf numFmtId="0" fontId="10" fillId="0" borderId="25" xfId="0" applyFont="1" applyBorder="1" applyAlignment="1" applyProtection="1">
      <alignment horizontal="center" vertical="center" wrapText="1"/>
      <protection locked="0"/>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5" xfId="0" applyFont="1" applyBorder="1" applyAlignment="1">
      <alignment horizontal="center" vertical="center"/>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25" fillId="0" borderId="2" xfId="0" applyFont="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25" fillId="0" borderId="4" xfId="0" applyFont="1" applyBorder="1" applyAlignment="1">
      <alignment horizontal="center" vertical="center"/>
    </xf>
    <xf numFmtId="0" fontId="38" fillId="0" borderId="5"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13" xfId="0" applyFont="1" applyBorder="1" applyAlignment="1">
      <alignment horizontal="center" vertical="center"/>
    </xf>
    <xf numFmtId="0" fontId="38" fillId="0" borderId="14" xfId="0" applyFont="1" applyBorder="1" applyAlignment="1">
      <alignment horizontal="center" vertical="center"/>
    </xf>
    <xf numFmtId="0" fontId="38" fillId="0" borderId="12" xfId="0" applyFont="1" applyBorder="1" applyAlignment="1">
      <alignment horizontal="center" vertical="center"/>
    </xf>
    <xf numFmtId="0" fontId="38" fillId="0" borderId="17" xfId="0" applyFont="1" applyBorder="1" applyAlignment="1">
      <alignment horizontal="center" vertical="center"/>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10" fillId="0" borderId="4" xfId="0" applyFont="1" applyBorder="1" applyAlignment="1">
      <alignment horizontal="center" vertical="center"/>
    </xf>
    <xf numFmtId="0" fontId="10" fillId="0" borderId="4" xfId="0" applyFont="1" applyBorder="1" applyAlignment="1">
      <alignment vertical="center" shrinkToFit="1"/>
    </xf>
    <xf numFmtId="0" fontId="10" fillId="0" borderId="2" xfId="0" applyFont="1" applyBorder="1" applyAlignment="1">
      <alignment vertical="center" shrinkToFit="1"/>
    </xf>
    <xf numFmtId="0" fontId="10" fillId="0" borderId="4" xfId="0" applyFont="1" applyBorder="1" applyAlignment="1">
      <alignment horizontal="left" vertical="center"/>
    </xf>
    <xf numFmtId="0" fontId="10" fillId="0" borderId="4" xfId="0" applyFont="1" applyBorder="1" applyAlignment="1">
      <alignment horizontal="left" vertical="center" wrapText="1"/>
    </xf>
    <xf numFmtId="0" fontId="25" fillId="0" borderId="6" xfId="0" applyFont="1" applyBorder="1" applyAlignment="1">
      <alignment horizontal="center" vertical="center"/>
    </xf>
    <xf numFmtId="0" fontId="10" fillId="0" borderId="2" xfId="0" applyFont="1" applyBorder="1">
      <alignment vertical="center"/>
    </xf>
    <xf numFmtId="0" fontId="10" fillId="0" borderId="6" xfId="0" applyFont="1" applyBorder="1">
      <alignmen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25" fillId="0" borderId="2" xfId="0" applyFont="1" applyBorder="1" applyAlignment="1">
      <alignment horizontal="left" vertical="center"/>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7" xfId="0" applyFont="1" applyBorder="1" applyAlignment="1">
      <alignment horizontal="center" vertical="center" wrapText="1"/>
    </xf>
    <xf numFmtId="0" fontId="10" fillId="0" borderId="4" xfId="0" applyFont="1" applyBorder="1">
      <alignment vertical="center"/>
    </xf>
    <xf numFmtId="0" fontId="38" fillId="0" borderId="15" xfId="0" applyFont="1" applyBorder="1" applyAlignment="1">
      <alignment horizontal="center" vertical="center"/>
    </xf>
    <xf numFmtId="0" fontId="38" fillId="0" borderId="16" xfId="0" applyFont="1" applyBorder="1" applyAlignment="1">
      <alignment horizontal="center" vertical="center"/>
    </xf>
    <xf numFmtId="0" fontId="38" fillId="0" borderId="15" xfId="0" applyFont="1" applyBorder="1" applyAlignment="1">
      <alignment horizontal="center" vertical="center" wrapText="1"/>
    </xf>
    <xf numFmtId="0" fontId="38" fillId="0" borderId="16" xfId="0" applyFont="1" applyBorder="1" applyAlignment="1">
      <alignment horizontal="center" vertical="center" wrapText="1"/>
    </xf>
    <xf numFmtId="0" fontId="10" fillId="0" borderId="3" xfId="0" applyFont="1" applyBorder="1">
      <alignment vertical="center"/>
    </xf>
    <xf numFmtId="0" fontId="38" fillId="0" borderId="12"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 xfId="0" applyFont="1" applyBorder="1" applyAlignment="1">
      <alignment horizontal="center" vertical="center" wrapText="1"/>
    </xf>
    <xf numFmtId="0" fontId="25" fillId="0" borderId="4" xfId="0" applyFont="1" applyBorder="1" applyAlignment="1">
      <alignment horizontal="left" vertical="center"/>
    </xf>
    <xf numFmtId="0" fontId="0" fillId="0" borderId="0" xfId="0" applyAlignment="1">
      <alignment horizontal="center" vertical="center"/>
    </xf>
    <xf numFmtId="0" fontId="10" fillId="0" borderId="2" xfId="0" applyFont="1" applyBorder="1" applyAlignment="1">
      <alignment vertical="center" wrapText="1"/>
    </xf>
    <xf numFmtId="0" fontId="10" fillId="0" borderId="6" xfId="0" applyFont="1" applyBorder="1" applyAlignment="1">
      <alignment vertical="center" wrapText="1"/>
    </xf>
    <xf numFmtId="0" fontId="10" fillId="0" borderId="3" xfId="0" applyFont="1" applyBorder="1" applyAlignment="1">
      <alignment vertical="center" wrapText="1"/>
    </xf>
    <xf numFmtId="0" fontId="25" fillId="0" borderId="1" xfId="0" applyFont="1" applyBorder="1" applyAlignment="1">
      <alignment horizontal="center" vertical="center"/>
    </xf>
    <xf numFmtId="0" fontId="10" fillId="0" borderId="13" xfId="0" applyFont="1" applyBorder="1">
      <alignment vertical="center"/>
    </xf>
    <xf numFmtId="0" fontId="10" fillId="0" borderId="14" xfId="0" applyFont="1" applyBorder="1">
      <alignment vertical="center"/>
    </xf>
    <xf numFmtId="0" fontId="10" fillId="0" borderId="12" xfId="0" applyFont="1" applyBorder="1">
      <alignment vertical="center"/>
    </xf>
    <xf numFmtId="0" fontId="10" fillId="0" borderId="17" xfId="0" applyFont="1" applyBorder="1">
      <alignment vertical="center"/>
    </xf>
    <xf numFmtId="0" fontId="25" fillId="0" borderId="2" xfId="0" applyFont="1" applyBorder="1">
      <alignment vertical="center"/>
    </xf>
    <xf numFmtId="0" fontId="25" fillId="0" borderId="3" xfId="0" applyFont="1" applyBorder="1">
      <alignment vertical="center"/>
    </xf>
    <xf numFmtId="0" fontId="29" fillId="0" borderId="0" xfId="0" applyFont="1" applyAlignment="1">
      <alignment horizontal="center" vertical="center"/>
    </xf>
    <xf numFmtId="0" fontId="22" fillId="0" borderId="0" xfId="0" applyFont="1" applyAlignment="1">
      <alignment vertical="top" wrapText="1"/>
    </xf>
  </cellXfs>
  <cellStyles count="1">
    <cellStyle name="標準" xfId="0" builtinId="0"/>
  </cellStyles>
  <dxfs count="31">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s>
  <tableStyles count="0" defaultTableStyle="TableStyleMedium2" defaultPivotStyle="PivotStyleLight16"/>
  <colors>
    <mruColors>
      <color rgb="FFFFFFCC"/>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16</xdr:col>
      <xdr:colOff>1896792</xdr:colOff>
      <xdr:row>3</xdr:row>
      <xdr:rowOff>146025</xdr:rowOff>
    </xdr:from>
    <xdr:to>
      <xdr:col>28</xdr:col>
      <xdr:colOff>564943</xdr:colOff>
      <xdr:row>25</xdr:row>
      <xdr:rowOff>144780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555267" y="774675"/>
          <a:ext cx="8697976" cy="414213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1100" b="1">
              <a:solidFill>
                <a:sysClr val="windowText" lastClr="000000"/>
              </a:solidFill>
              <a:effectLst/>
              <a:latin typeface="+mn-lt"/>
              <a:ea typeface="+mn-ea"/>
              <a:cs typeface="+mn-cs"/>
            </a:rPr>
            <a:t>【</a:t>
          </a:r>
          <a:r>
            <a:rPr lang="ja-JP" altLang="en-US" sz="1100" b="1">
              <a:solidFill>
                <a:sysClr val="windowText" lastClr="000000"/>
              </a:solidFill>
              <a:effectLst/>
              <a:latin typeface="+mn-lt"/>
              <a:ea typeface="+mn-ea"/>
              <a:cs typeface="+mn-cs"/>
            </a:rPr>
            <a:t>参考</a:t>
          </a:r>
          <a:r>
            <a:rPr lang="en-US" altLang="ja-JP" sz="1100" b="1">
              <a:solidFill>
                <a:sysClr val="windowText" lastClr="000000"/>
              </a:solidFill>
              <a:effectLst/>
              <a:latin typeface="+mn-lt"/>
              <a:ea typeface="+mn-ea"/>
              <a:cs typeface="+mn-cs"/>
            </a:rPr>
            <a:t>】</a:t>
          </a:r>
          <a:r>
            <a:rPr lang="ja-JP" altLang="en-US" sz="1100" b="1">
              <a:solidFill>
                <a:sysClr val="windowText" lastClr="000000"/>
              </a:solidFill>
              <a:effectLst/>
              <a:latin typeface="+mn-lt"/>
              <a:ea typeface="+mn-ea"/>
              <a:cs typeface="+mn-cs"/>
            </a:rPr>
            <a:t>提出様式</a:t>
          </a:r>
          <a:endParaRPr lang="en-US" altLang="ja-JP" sz="1100" b="1">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b="1">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chemeClr val="dk1"/>
              </a:solidFill>
              <a:effectLst/>
              <a:latin typeface="+mn-lt"/>
              <a:ea typeface="+mn-ea"/>
              <a:cs typeface="+mn-cs"/>
            </a:rPr>
            <a:t>　</a:t>
          </a:r>
          <a:r>
            <a:rPr lang="ja-JP" altLang="ja-JP" sz="1000">
              <a:solidFill>
                <a:schemeClr val="dk1"/>
              </a:solidFill>
              <a:effectLst/>
              <a:latin typeface="+mn-lt"/>
              <a:ea typeface="+mn-ea"/>
              <a:cs typeface="+mn-cs"/>
            </a:rPr>
            <a:t>・様式第</a:t>
          </a:r>
          <a:r>
            <a:rPr lang="ja-JP" altLang="en-US" sz="1000">
              <a:solidFill>
                <a:schemeClr val="dk1"/>
              </a:solidFill>
              <a:effectLst/>
              <a:latin typeface="+mn-lt"/>
              <a:ea typeface="+mn-ea"/>
              <a:cs typeface="+mn-cs"/>
            </a:rPr>
            <a:t>１</a:t>
          </a:r>
          <a:r>
            <a:rPr lang="ja-JP" altLang="ja-JP" sz="1000">
              <a:solidFill>
                <a:schemeClr val="dk1"/>
              </a:solidFill>
              <a:effectLst/>
              <a:latin typeface="+mn-lt"/>
              <a:ea typeface="+mn-ea"/>
              <a:cs typeface="+mn-cs"/>
            </a:rPr>
            <a:t>号：</a:t>
          </a:r>
          <a:r>
            <a:rPr lang="ja-JP" altLang="en-US" sz="1000">
              <a:solidFill>
                <a:schemeClr val="dk1"/>
              </a:solidFill>
              <a:effectLst/>
              <a:latin typeface="+mn-lt"/>
              <a:ea typeface="+mn-ea"/>
              <a:cs typeface="+mn-cs"/>
            </a:rPr>
            <a:t>自己採点表兼評価点算定一覧表</a:t>
          </a:r>
          <a:endParaRPr lang="en-US" altLang="ja-JP" sz="10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a:t>
          </a:r>
          <a:r>
            <a:rPr lang="ja-JP" altLang="en-US" sz="1000">
              <a:solidFill>
                <a:sysClr val="windowText" lastClr="000000"/>
              </a:solidFill>
              <a:effectLst/>
              <a:latin typeface="+mn-lt"/>
              <a:ea typeface="+mn-ea"/>
              <a:cs typeface="+mn-cs"/>
            </a:rPr>
            <a:t>２</a:t>
          </a:r>
          <a:r>
            <a:rPr lang="ja-JP" altLang="ja-JP" sz="1000">
              <a:solidFill>
                <a:sysClr val="windowText" lastClr="000000"/>
              </a:solidFill>
              <a:effectLst/>
              <a:latin typeface="+mn-lt"/>
              <a:ea typeface="+mn-ea"/>
              <a:cs typeface="+mn-cs"/>
            </a:rPr>
            <a:t>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工事成績評定評価対象工事資料</a:t>
          </a:r>
          <a:endParaRPr lang="en-US" altLang="ja-JP" sz="10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lt"/>
              <a:ea typeface="+mn-ea"/>
              <a:cs typeface="+mn-cs"/>
            </a:rPr>
            <a:t>　・様式第３号：</a:t>
          </a:r>
          <a:r>
            <a:rPr lang="ja-JP" altLang="ja-JP" sz="1000">
              <a:solidFill>
                <a:sysClr val="windowText" lastClr="000000"/>
              </a:solidFill>
              <a:effectLst/>
              <a:latin typeface="+mn-lt"/>
              <a:ea typeface="+mn-ea"/>
              <a:cs typeface="+mn-cs"/>
            </a:rPr>
            <a:t>施工実績評価資料</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様式第４号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配置予定技術者評価資料</a:t>
          </a:r>
          <a:endParaRPr lang="en-US" altLang="ja-JP" sz="10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様式第５号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施工計画※簡易型の場合のみ明示</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様式第６号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災害時地域貢献実績評価資料※県内型・地域貢献重視型（県内外型・県外型）のみ明示</a:t>
          </a:r>
        </a:p>
        <a:p>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様式第７号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地域活動実績評価資料※県内型のみ明示</a:t>
          </a:r>
        </a:p>
        <a:p>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様式第８号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技術提案書</a:t>
          </a:r>
          <a:r>
            <a:rPr lang="en-US" altLang="ja-JP"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標準型の場合のみ明示</a:t>
          </a:r>
        </a:p>
        <a:p>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様式第９号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県内下請負の選定評価資料※県外型のみ明示</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様式第１４号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新規雇用</a:t>
          </a:r>
          <a:r>
            <a:rPr lang="ja-JP" altLang="en-US" sz="1000">
              <a:solidFill>
                <a:sysClr val="windowText" lastClr="000000"/>
              </a:solidFill>
              <a:effectLst/>
              <a:latin typeface="+mn-lt"/>
              <a:ea typeface="+mn-ea"/>
              <a:cs typeface="+mn-cs"/>
            </a:rPr>
            <a:t>実績</a:t>
          </a:r>
          <a:endParaRPr lang="en-US" altLang="ja-JP" sz="10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様式第１５号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若手</a:t>
          </a:r>
          <a:r>
            <a:rPr lang="ja-JP" altLang="en-US" sz="1000">
              <a:solidFill>
                <a:sysClr val="windowText" lastClr="000000"/>
              </a:solidFill>
              <a:effectLst/>
              <a:latin typeface="+mn-lt"/>
              <a:ea typeface="+mn-ea"/>
              <a:cs typeface="+mn-cs"/>
            </a:rPr>
            <a:t>又は女性</a:t>
          </a:r>
          <a:r>
            <a:rPr lang="ja-JP" altLang="ja-JP" sz="1000">
              <a:solidFill>
                <a:sysClr val="windowText" lastClr="000000"/>
              </a:solidFill>
              <a:effectLst/>
              <a:latin typeface="+mn-lt"/>
              <a:ea typeface="+mn-ea"/>
              <a:cs typeface="+mn-cs"/>
            </a:rPr>
            <a:t>技術者の配置資料</a:t>
          </a:r>
          <a:endParaRPr lang="ja-JP" altLang="ja-JP" sz="1000">
            <a:solidFill>
              <a:sysClr val="windowText" lastClr="00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様式第１６－１号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登録基幹技能者の配置資料※提出が必要な場合のみ明示</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lt"/>
              <a:ea typeface="+mn-ea"/>
              <a:cs typeface="+mn-cs"/>
            </a:rPr>
            <a:t>　・</a:t>
          </a:r>
          <a:r>
            <a:rPr lang="ja-JP" altLang="ja-JP" sz="1000">
              <a:solidFill>
                <a:sysClr val="windowText" lastClr="000000"/>
              </a:solidFill>
              <a:effectLst/>
              <a:latin typeface="+mn-lt"/>
              <a:ea typeface="+mn-ea"/>
              <a:cs typeface="+mn-cs"/>
            </a:rPr>
            <a:t>様式第１７号</a:t>
          </a:r>
          <a:r>
            <a:rPr lang="ja-JP" altLang="en-US" sz="1000">
              <a:solidFill>
                <a:sysClr val="windowText" lastClr="000000"/>
              </a:solidFill>
              <a:effectLst/>
              <a:latin typeface="+mn-lt"/>
              <a:ea typeface="+mn-ea"/>
              <a:cs typeface="+mn-cs"/>
            </a:rPr>
            <a:t>：</a:t>
          </a:r>
          <a:r>
            <a:rPr lang="ja-JP" altLang="ja-JP" sz="1000">
              <a:solidFill>
                <a:sysClr val="windowText" lastClr="000000"/>
              </a:solidFill>
              <a:effectLst/>
              <a:latin typeface="+mn-lt"/>
              <a:ea typeface="+mn-ea"/>
              <a:cs typeface="+mn-cs"/>
            </a:rPr>
            <a:t>災害時の基礎的事業継続力認定資</a:t>
          </a:r>
          <a:r>
            <a:rPr lang="ja-JP" altLang="ja-JP" sz="900">
              <a:solidFill>
                <a:sysClr val="windowText" lastClr="000000"/>
              </a:solidFill>
              <a:effectLst/>
              <a:latin typeface="+mn-lt"/>
              <a:ea typeface="+mn-ea"/>
              <a:cs typeface="+mn-cs"/>
            </a:rPr>
            <a:t>料</a:t>
          </a:r>
          <a:endParaRPr lang="en-US" altLang="ja-JP" sz="10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lt"/>
              <a:ea typeface="+mn-ea"/>
              <a:cs typeface="+mn-cs"/>
            </a:rPr>
            <a:t>　・様式第１８号：ＩＣＴ施工技術の活用計画書</a:t>
          </a:r>
          <a:endParaRPr kumimoji="1" lang="en-US" altLang="ja-JP" sz="10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rPr>
            <a:t>　・様式第１９号：週休２日制工事の施工実績</a:t>
          </a:r>
          <a:endParaRPr kumimoji="1" lang="en-US" altLang="ja-JP" sz="100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rPr>
            <a:t>　・様式第２０号：防疫協定に基づく防疫業務実績評価資料</a:t>
          </a: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000">
              <a:solidFill>
                <a:sysClr val="windowText" lastClr="000000"/>
              </a:solidFill>
            </a:rPr>
            <a:t>※</a:t>
          </a:r>
          <a:r>
            <a:rPr kumimoji="1" lang="ja-JP" altLang="en-US" sz="1000">
              <a:solidFill>
                <a:sysClr val="windowText" lastClr="000000"/>
              </a:solidFill>
            </a:rPr>
            <a:t>特別簡易型（</a:t>
          </a:r>
          <a:r>
            <a:rPr kumimoji="1" lang="en-US" altLang="ja-JP" sz="1000">
              <a:solidFill>
                <a:sysClr val="windowText" lastClr="000000"/>
              </a:solidFill>
            </a:rPr>
            <a:t>Ⅰ</a:t>
          </a:r>
          <a:r>
            <a:rPr kumimoji="1" lang="ja-JP" altLang="en-US" sz="1000">
              <a:solidFill>
                <a:sysClr val="windowText" lastClr="000000"/>
              </a:solidFill>
            </a:rPr>
            <a:t>）の場合</a:t>
          </a:r>
          <a:endParaRPr kumimoji="1" lang="en-US" altLang="ja-JP" sz="100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rPr>
            <a:t>　・（評価項目）２</a:t>
          </a:r>
          <a:r>
            <a:rPr kumimoji="1" lang="en-US" altLang="ja-JP" sz="1000">
              <a:solidFill>
                <a:sysClr val="windowText" lastClr="000000"/>
              </a:solidFill>
            </a:rPr>
            <a:t>.</a:t>
          </a:r>
          <a:r>
            <a:rPr kumimoji="1" lang="ja-JP" altLang="en-US" sz="1000">
              <a:solidFill>
                <a:sysClr val="windowText" lastClr="000000"/>
              </a:solidFill>
            </a:rPr>
            <a:t>企業の施工実績、３</a:t>
          </a:r>
          <a:r>
            <a:rPr kumimoji="1" lang="en-US" altLang="ja-JP" sz="1000">
              <a:solidFill>
                <a:sysClr val="windowText" lastClr="000000"/>
              </a:solidFill>
            </a:rPr>
            <a:t>.</a:t>
          </a:r>
          <a:r>
            <a:rPr kumimoji="1" lang="ja-JP" altLang="en-US" sz="1000">
              <a:solidFill>
                <a:sysClr val="windowText" lastClr="000000"/>
              </a:solidFill>
            </a:rPr>
            <a:t>配置予定技術者の施工経験、４</a:t>
          </a:r>
          <a:r>
            <a:rPr kumimoji="1" lang="en-US" altLang="ja-JP" sz="1000">
              <a:solidFill>
                <a:sysClr val="windowText" lastClr="000000"/>
              </a:solidFill>
            </a:rPr>
            <a:t>.</a:t>
          </a:r>
          <a:r>
            <a:rPr kumimoji="1" lang="ja-JP" altLang="en-US" sz="1000">
              <a:solidFill>
                <a:sysClr val="windowText" lastClr="000000"/>
              </a:solidFill>
            </a:rPr>
            <a:t>配置予定技術者</a:t>
          </a:r>
          <a:endParaRPr kumimoji="1" lang="en-US" altLang="ja-JP" sz="100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rPr>
            <a:t>　　に関する提出資料については、競争参加資格確認資料に記載のとおり</a:t>
          </a:r>
          <a:endParaRPr kumimoji="1" lang="en-US" altLang="ja-JP" sz="100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rPr>
            <a:t>　　</a:t>
          </a:r>
          <a:endParaRPr kumimoji="1" lang="en-US" altLang="ja-JP" sz="100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kumimoji="1" lang="ja-JP" altLang="en-US" sz="1000">
            <a:solidFill>
              <a:srgbClr val="0070C0"/>
            </a:solidFill>
          </a:endParaRPr>
        </a:p>
      </xdr:txBody>
    </xdr:sp>
    <xdr:clientData/>
  </xdr:twoCellAnchor>
  <xdr:twoCellAnchor>
    <xdr:from>
      <xdr:col>1</xdr:col>
      <xdr:colOff>900189</xdr:colOff>
      <xdr:row>70</xdr:row>
      <xdr:rowOff>201704</xdr:rowOff>
    </xdr:from>
    <xdr:to>
      <xdr:col>13</xdr:col>
      <xdr:colOff>457200</xdr:colOff>
      <xdr:row>84</xdr:row>
      <xdr:rowOff>34736</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62064" y="14098679"/>
          <a:ext cx="8853411" cy="250955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1100" b="0" i="0" u="none" strike="noStrike">
              <a:solidFill>
                <a:srgbClr val="FF0000"/>
              </a:solidFill>
              <a:effectLst/>
              <a:latin typeface="+mn-lt"/>
              <a:ea typeface="+mn-ea"/>
              <a:cs typeface="+mn-cs"/>
            </a:rPr>
            <a:t>【</a:t>
          </a:r>
          <a:r>
            <a:rPr lang="ja-JP" altLang="en-US" sz="1100" b="0" i="0" u="none" strike="noStrike">
              <a:solidFill>
                <a:srgbClr val="FF0000"/>
              </a:solidFill>
              <a:effectLst/>
              <a:latin typeface="+mn-lt"/>
              <a:ea typeface="+mn-ea"/>
              <a:cs typeface="+mn-cs"/>
            </a:rPr>
            <a:t>留意事項</a:t>
          </a:r>
          <a:endParaRPr lang="en-US" altLang="ja-JP" sz="1100" b="0" i="0" u="none" strike="noStrike">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1</a:t>
          </a:r>
          <a:r>
            <a:rPr lang="ja-JP" altLang="en-US" sz="900"/>
            <a:t> </a:t>
          </a:r>
          <a:r>
            <a:rPr lang="ja-JP" altLang="en-US" sz="900" b="0" i="0" u="none" strike="noStrike">
              <a:solidFill>
                <a:srgbClr val="000000"/>
              </a:solidFill>
              <a:effectLst/>
              <a:latin typeface="ＭＳ Ｐゴシック"/>
            </a:rPr>
            <a:t>「該当」欄の該当箇所（水色セル）に○を付けてください。</a:t>
          </a:r>
          <a:r>
            <a:rPr lang="ja-JP" altLang="en-US" sz="900" b="1" i="0" u="none" strike="noStrike">
              <a:solidFill>
                <a:srgbClr val="000000"/>
              </a:solidFill>
              <a:effectLst/>
              <a:latin typeface="ＭＳ Ｐゴシック"/>
            </a:rPr>
            <a:t>（黒塗セルは入力不要）</a:t>
          </a:r>
          <a:r>
            <a:rPr lang="ja-JP" altLang="en-US" sz="900"/>
            <a:t> </a:t>
          </a:r>
          <a:endParaRPr lang="en-US" altLang="ja-JP" sz="900"/>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2</a:t>
          </a:r>
          <a:r>
            <a:rPr lang="ja-JP" altLang="en-US" sz="900"/>
            <a:t> </a:t>
          </a:r>
          <a:r>
            <a:rPr lang="ja-JP" altLang="en-US" sz="900" b="0" i="0" u="none" strike="noStrike">
              <a:solidFill>
                <a:srgbClr val="000000"/>
              </a:solidFill>
              <a:effectLst/>
              <a:latin typeface="ＭＳ Ｐゴシック"/>
            </a:rPr>
            <a:t>評価項目の詳細は必ず入札公告で確認してください。</a:t>
          </a:r>
          <a:endParaRPr lang="en-US" altLang="ja-JP" sz="900" b="0" i="0" u="none" strike="noStrike">
            <a:solidFill>
              <a:srgbClr val="000000"/>
            </a:solidFill>
            <a:effectLst/>
            <a:latin typeface="ＭＳ Ｐゴシック"/>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3</a:t>
          </a:r>
          <a:r>
            <a:rPr lang="ja-JP" altLang="en-US" sz="900"/>
            <a:t> </a:t>
          </a:r>
          <a:r>
            <a:rPr lang="ja-JP" altLang="en-US" sz="900" b="0" i="0" u="none" strike="noStrike">
              <a:solidFill>
                <a:srgbClr val="000000"/>
              </a:solidFill>
              <a:effectLst/>
              <a:latin typeface="ＭＳ Ｐゴシック"/>
            </a:rPr>
            <a:t>自己評点欄は自動入力されますので、入力は不要です。</a:t>
          </a:r>
          <a:r>
            <a:rPr lang="en-US" altLang="ja-JP" sz="900" b="0" i="0" u="none" strike="noStrike">
              <a:solidFill>
                <a:srgbClr val="000000"/>
              </a:solidFill>
              <a:effectLst/>
              <a:latin typeface="ＭＳ Ｐゴシック"/>
            </a:rPr>
            <a:t>(17</a:t>
          </a:r>
          <a:r>
            <a:rPr lang="ja-JP" altLang="en-US" sz="900" b="0" i="0" u="none" strike="noStrike">
              <a:solidFill>
                <a:srgbClr val="000000"/>
              </a:solidFill>
              <a:effectLst/>
              <a:latin typeface="ＭＳ Ｐゴシック"/>
            </a:rPr>
            <a:t>施工計画・</a:t>
          </a:r>
          <a:r>
            <a:rPr lang="en-US" altLang="ja-JP" sz="900" b="0" i="0" u="none" strike="noStrike">
              <a:solidFill>
                <a:srgbClr val="000000"/>
              </a:solidFill>
              <a:effectLst/>
              <a:latin typeface="ＭＳ Ｐゴシック"/>
            </a:rPr>
            <a:t>18</a:t>
          </a:r>
          <a:r>
            <a:rPr lang="ja-JP" altLang="en-US" sz="900" b="0" i="0" u="none" strike="noStrike">
              <a:solidFill>
                <a:srgbClr val="000000"/>
              </a:solidFill>
              <a:effectLst/>
              <a:latin typeface="ＭＳ Ｐゴシック"/>
            </a:rPr>
            <a:t>技術提案は自己採点の対象外である。</a:t>
          </a:r>
          <a:r>
            <a:rPr lang="en-US" altLang="ja-JP" sz="900" b="0" i="0" u="none" strike="noStrike">
              <a:solidFill>
                <a:srgbClr val="000000"/>
              </a:solidFill>
              <a:effectLst/>
              <a:latin typeface="ＭＳ Ｐゴシック"/>
            </a:rPr>
            <a:t>)</a:t>
          </a:r>
          <a:r>
            <a:rPr lang="ja-JP" altLang="en-US" sz="900"/>
            <a:t> </a:t>
          </a:r>
          <a:endParaRPr lang="en-US" altLang="ja-JP" sz="900"/>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4</a:t>
          </a:r>
          <a:r>
            <a:rPr lang="ja-JP" altLang="en-US" sz="900"/>
            <a:t> </a:t>
          </a:r>
          <a:r>
            <a:rPr lang="ja-JP" altLang="en-US" sz="900" b="0" i="0" u="none" strike="noStrike">
              <a:solidFill>
                <a:srgbClr val="000000"/>
              </a:solidFill>
              <a:effectLst/>
              <a:latin typeface="ＭＳ Ｐゴシック"/>
            </a:rPr>
            <a:t>複数入力及び未入力の評価項目は評価対象としません。</a:t>
          </a:r>
          <a:r>
            <a:rPr lang="ja-JP" altLang="en-US" sz="900"/>
            <a:t> </a:t>
          </a:r>
          <a:endParaRPr lang="en-US" altLang="ja-JP" sz="900"/>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5</a:t>
          </a:r>
          <a:r>
            <a:rPr lang="ja-JP" altLang="en-US" sz="900"/>
            <a:t> </a:t>
          </a:r>
          <a:r>
            <a:rPr lang="ja-JP" altLang="en-US" sz="900" b="0" i="0" u="none" strike="noStrike">
              <a:solidFill>
                <a:srgbClr val="000000"/>
              </a:solidFill>
              <a:effectLst/>
              <a:latin typeface="ＭＳ Ｐゴシック"/>
            </a:rPr>
            <a:t>行や列の削除や挿入など、</a:t>
          </a:r>
          <a:r>
            <a:rPr lang="ja-JP" altLang="en-US" sz="900" b="0" i="0" u="sng" strike="noStrike">
              <a:solidFill>
                <a:srgbClr val="000000"/>
              </a:solidFill>
              <a:effectLst/>
              <a:latin typeface="ＭＳ Ｐゴシック"/>
            </a:rPr>
            <a:t>様式を改変しないでください</a:t>
          </a:r>
          <a:r>
            <a:rPr lang="ja-JP" altLang="en-US" sz="900" b="0" i="0" u="none" strike="noStrike">
              <a:solidFill>
                <a:srgbClr val="000000"/>
              </a:solidFill>
              <a:effectLst/>
              <a:latin typeface="ＭＳ Ｐゴシック"/>
            </a:rPr>
            <a:t>。</a:t>
          </a:r>
          <a:r>
            <a:rPr lang="ja-JP" altLang="en-US" sz="900"/>
            <a:t> </a:t>
          </a:r>
          <a:endParaRPr lang="en-US" altLang="ja-JP" sz="900"/>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6</a:t>
          </a:r>
          <a:r>
            <a:rPr lang="ja-JP" altLang="en-US" sz="900"/>
            <a:t> </a:t>
          </a:r>
          <a:r>
            <a:rPr lang="ja-JP" altLang="en-US" sz="900" b="0" i="0" u="sng" strike="noStrike">
              <a:solidFill>
                <a:srgbClr val="000000"/>
              </a:solidFill>
              <a:effectLst/>
              <a:latin typeface="ＭＳ Ｐゴシック"/>
            </a:rPr>
            <a:t>本紙を</a:t>
          </a:r>
          <a:r>
            <a:rPr lang="en-US" altLang="ja-JP" sz="900" b="1" i="0" u="sng" strike="noStrike">
              <a:solidFill>
                <a:srgbClr val="000000"/>
              </a:solidFill>
              <a:effectLst/>
              <a:latin typeface="ＭＳ Ｐゴシック"/>
            </a:rPr>
            <a:t>TIF</a:t>
          </a:r>
          <a:r>
            <a:rPr lang="ja-JP" altLang="en-US" sz="900" b="0" i="0" u="sng" strike="noStrike">
              <a:solidFill>
                <a:srgbClr val="000000"/>
              </a:solidFill>
              <a:effectLst/>
              <a:latin typeface="ＭＳ Ｐゴシック"/>
            </a:rPr>
            <a:t>に変換し</a:t>
          </a:r>
          <a:r>
            <a:rPr lang="ja-JP" altLang="en-US" sz="900" b="0" i="0" u="none" strike="noStrike">
              <a:solidFill>
                <a:srgbClr val="000000"/>
              </a:solidFill>
              <a:effectLst/>
              <a:latin typeface="ＭＳ Ｐゴシック"/>
            </a:rPr>
            <a:t>、入札参加申請書（別の技術資料）とともに電子入札システムにより提出してください。</a:t>
          </a:r>
          <a:r>
            <a:rPr lang="ja-JP" altLang="en-US" sz="900"/>
            <a:t> </a:t>
          </a:r>
          <a:endParaRPr lang="en-US" altLang="ja-JP" sz="900"/>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7</a:t>
          </a:r>
          <a:r>
            <a:rPr lang="ja-JP" altLang="en-US" sz="900"/>
            <a:t> </a:t>
          </a:r>
          <a:r>
            <a:rPr lang="ja-JP" altLang="en-US" sz="900" b="0" i="0" u="none" strike="noStrike">
              <a:solidFill>
                <a:srgbClr val="000000"/>
              </a:solidFill>
              <a:effectLst/>
              <a:latin typeface="ＭＳ Ｐゴシック"/>
            </a:rPr>
            <a:t>提出資料については、各資料の空欄部に</a:t>
          </a:r>
          <a:r>
            <a:rPr lang="ja-JP" altLang="en-US" sz="900" b="1" i="0" u="none" strike="noStrike">
              <a:solidFill>
                <a:srgbClr val="FF0000"/>
              </a:solidFill>
              <a:effectLst/>
              <a:latin typeface="ＭＳ Ｐゴシック"/>
            </a:rPr>
            <a:t>通しページを記入</a:t>
          </a:r>
          <a:r>
            <a:rPr lang="ja-JP" altLang="en-US" sz="900" b="0" i="0" u="none" strike="noStrike">
              <a:solidFill>
                <a:srgbClr val="000000"/>
              </a:solidFill>
              <a:effectLst/>
              <a:latin typeface="ＭＳ Ｐゴシック"/>
            </a:rPr>
            <a:t>してください。（当様式を１ページ目とする。）</a:t>
          </a:r>
          <a:r>
            <a:rPr lang="ja-JP" altLang="en-US" sz="900"/>
            <a:t> </a:t>
          </a:r>
          <a:endParaRPr lang="en-US" altLang="ja-JP" sz="900"/>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8</a:t>
          </a:r>
          <a:r>
            <a:rPr lang="ja-JP" altLang="en-US" sz="900"/>
            <a:t> </a:t>
          </a:r>
          <a:r>
            <a:rPr lang="ja-JP" altLang="en-US" sz="900" b="0" i="0" u="none" strike="noStrike">
              <a:solidFill>
                <a:srgbClr val="000000"/>
              </a:solidFill>
              <a:effectLst/>
              <a:latin typeface="ＭＳ Ｐゴシック"/>
            </a:rPr>
            <a:t>本様式については、受注形態が特定建設共同企業体の場合、各構成員分を取りまとめの上１枚のみ提出してください。</a:t>
          </a:r>
          <a:r>
            <a:rPr lang="ja-JP" altLang="en-US" sz="900"/>
            <a:t> </a:t>
          </a:r>
          <a:endParaRPr lang="en-US" altLang="ja-JP" sz="900"/>
        </a:p>
        <a:p>
          <a:pPr marL="0" marR="0" indent="0" defTabSz="914400" eaLnBrk="1" fontAlgn="auto" latinLnBrk="0" hangingPunct="1">
            <a:lnSpc>
              <a:spcPct val="100000"/>
            </a:lnSpc>
            <a:spcBef>
              <a:spcPts val="0"/>
            </a:spcBef>
            <a:spcAft>
              <a:spcPts val="0"/>
            </a:spcAft>
            <a:buClrTx/>
            <a:buSzTx/>
            <a:buFontTx/>
            <a:buNone/>
            <a:tabLst/>
            <a:defRPr/>
          </a:pPr>
          <a:r>
            <a:rPr lang="ja-JP" altLang="en-US" sz="900" b="1" i="0" u="none" strike="noStrike">
              <a:solidFill>
                <a:srgbClr val="FF0000"/>
              </a:solidFill>
              <a:effectLst/>
              <a:latin typeface="ＭＳ Ｐゴシック"/>
            </a:rPr>
            <a:t>　　（代表構成員以外から提出があった様式は無効とする。）</a:t>
          </a:r>
          <a:endParaRPr lang="en-US" altLang="ja-JP" sz="900" b="1" i="0" u="none" strike="noStrike">
            <a:solidFill>
              <a:srgbClr val="FF0000"/>
            </a:solidFill>
            <a:effectLst/>
            <a:latin typeface="ＭＳ Ｐゴシック"/>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9</a:t>
          </a:r>
          <a:r>
            <a:rPr lang="ja-JP" altLang="en-US" sz="900"/>
            <a:t> </a:t>
          </a:r>
          <a:r>
            <a:rPr lang="ja-JP" altLang="en-US" sz="900" b="0" i="0" u="none" strike="noStrike">
              <a:solidFill>
                <a:srgbClr val="000000"/>
              </a:solidFill>
              <a:effectLst/>
              <a:latin typeface="ＭＳ Ｐゴシック"/>
            </a:rPr>
            <a:t>技術資料等を審査の結果、</a:t>
          </a:r>
          <a:r>
            <a:rPr lang="ja-JP" altLang="en-US" sz="900" b="1" i="0" u="none" strike="noStrike">
              <a:solidFill>
                <a:srgbClr val="FF0000"/>
              </a:solidFill>
              <a:effectLst/>
              <a:latin typeface="ＭＳ Ｐゴシック"/>
            </a:rPr>
            <a:t>自己評点が</a:t>
          </a:r>
          <a:r>
            <a:rPr lang="ja-JP" altLang="en-US" sz="900" b="0" i="0" u="none" strike="noStrike">
              <a:solidFill>
                <a:srgbClr val="000000"/>
              </a:solidFill>
              <a:effectLst/>
              <a:latin typeface="ＭＳ Ｐゴシック"/>
            </a:rPr>
            <a:t>本来得られる</a:t>
          </a:r>
          <a:r>
            <a:rPr lang="ja-JP" altLang="en-US" sz="900" b="0" i="0" u="sng" strike="noStrike">
              <a:solidFill>
                <a:srgbClr val="000000"/>
              </a:solidFill>
              <a:effectLst/>
              <a:latin typeface="ＭＳ Ｐゴシック"/>
            </a:rPr>
            <a:t>評価点より</a:t>
          </a:r>
          <a:r>
            <a:rPr lang="ja-JP" altLang="en-US" sz="900" b="1" i="0" u="sng" strike="noStrike">
              <a:solidFill>
                <a:srgbClr val="FF0000"/>
              </a:solidFill>
              <a:effectLst/>
              <a:latin typeface="ＭＳ Ｐゴシック"/>
            </a:rPr>
            <a:t>高い場合</a:t>
          </a:r>
          <a:r>
            <a:rPr lang="ja-JP" altLang="en-US" sz="900" b="0" i="0" u="none" strike="noStrike">
              <a:solidFill>
                <a:srgbClr val="000000"/>
              </a:solidFill>
              <a:effectLst/>
              <a:latin typeface="ＭＳ Ｐゴシック"/>
            </a:rPr>
            <a:t>は、その評価項目は</a:t>
          </a:r>
          <a:r>
            <a:rPr lang="ja-JP" altLang="en-US" sz="900" b="1" i="0" u="sng" strike="noStrike">
              <a:solidFill>
                <a:srgbClr val="FF0000"/>
              </a:solidFill>
              <a:effectLst/>
              <a:latin typeface="ＭＳ Ｐゴシック"/>
            </a:rPr>
            <a:t>本来の評価点</a:t>
          </a:r>
          <a:r>
            <a:rPr lang="ja-JP" altLang="en-US" sz="900" b="0" i="0" u="none" strike="noStrike">
              <a:solidFill>
                <a:srgbClr val="000000"/>
              </a:solidFill>
              <a:effectLst/>
              <a:latin typeface="ＭＳ Ｐゴシック"/>
            </a:rPr>
            <a:t>となります。</a:t>
          </a:r>
          <a:endParaRPr lang="en-US" altLang="ja-JP" sz="900" b="0" i="0" u="none" strike="noStrike">
            <a:solidFill>
              <a:srgbClr val="000000"/>
            </a:solidFill>
            <a:effectLst/>
            <a:latin typeface="ＭＳ Ｐゴシック"/>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b="0" i="0" u="none" strike="noStrike">
              <a:solidFill>
                <a:srgbClr val="000000"/>
              </a:solidFill>
              <a:effectLst/>
              <a:latin typeface="ＭＳ Ｐゴシック"/>
            </a:rPr>
            <a:t>　　</a:t>
          </a:r>
          <a:r>
            <a:rPr lang="ja-JP" altLang="en-US" sz="900"/>
            <a:t> </a:t>
          </a:r>
          <a:r>
            <a:rPr lang="ja-JP" altLang="en-US" sz="900" b="0" i="0" u="none" strike="noStrike">
              <a:solidFill>
                <a:srgbClr val="000000"/>
              </a:solidFill>
              <a:effectLst/>
              <a:latin typeface="ＭＳ Ｐゴシック"/>
            </a:rPr>
            <a:t>また、</a:t>
          </a:r>
          <a:r>
            <a:rPr lang="ja-JP" altLang="en-US" sz="900" b="1" i="0" u="none" strike="noStrike">
              <a:solidFill>
                <a:srgbClr val="FF0000"/>
              </a:solidFill>
              <a:effectLst/>
              <a:latin typeface="ＭＳ Ｐゴシック"/>
            </a:rPr>
            <a:t>自己評点が</a:t>
          </a:r>
          <a:r>
            <a:rPr lang="ja-JP" altLang="en-US" sz="900" b="0" i="0" u="none" strike="noStrike">
              <a:solidFill>
                <a:srgbClr val="000000"/>
              </a:solidFill>
              <a:effectLst/>
              <a:latin typeface="ＭＳ Ｐゴシック"/>
            </a:rPr>
            <a:t>本来得られる</a:t>
          </a:r>
          <a:r>
            <a:rPr lang="ja-JP" altLang="en-US" sz="900" b="0" i="0" u="sng" strike="noStrike">
              <a:solidFill>
                <a:srgbClr val="000000"/>
              </a:solidFill>
              <a:effectLst/>
              <a:latin typeface="ＭＳ Ｐゴシック"/>
            </a:rPr>
            <a:t>評価点より</a:t>
          </a:r>
          <a:r>
            <a:rPr lang="ja-JP" altLang="en-US" sz="900" b="1" i="0" u="sng" strike="noStrike">
              <a:solidFill>
                <a:srgbClr val="FF0000"/>
              </a:solidFill>
              <a:effectLst/>
              <a:latin typeface="ＭＳ Ｐゴシック"/>
            </a:rPr>
            <a:t>低い場合</a:t>
          </a:r>
          <a:r>
            <a:rPr lang="ja-JP" altLang="en-US" sz="900" b="0" i="0" u="none" strike="noStrike">
              <a:solidFill>
                <a:srgbClr val="000000"/>
              </a:solidFill>
              <a:effectLst/>
              <a:latin typeface="ＭＳ Ｐゴシック"/>
            </a:rPr>
            <a:t>は、その評価項目の</a:t>
          </a:r>
          <a:r>
            <a:rPr lang="ja-JP" altLang="en-US" sz="900" b="1" i="0" u="sng" strike="noStrike">
              <a:solidFill>
                <a:srgbClr val="FF0000"/>
              </a:solidFill>
              <a:effectLst/>
              <a:latin typeface="ＭＳ Ｐゴシック"/>
            </a:rPr>
            <a:t>評価点は自己評点</a:t>
          </a:r>
          <a:r>
            <a:rPr lang="ja-JP" altLang="en-US" sz="900" b="0" i="0" u="none" strike="noStrike">
              <a:solidFill>
                <a:srgbClr val="000000"/>
              </a:solidFill>
              <a:effectLst/>
              <a:latin typeface="ＭＳ Ｐゴシック"/>
            </a:rPr>
            <a:t>どおりとする。</a:t>
          </a:r>
          <a:endParaRPr lang="en-US" altLang="ja-JP" sz="900" b="0" i="0" u="none" strike="noStrike">
            <a:solidFill>
              <a:srgbClr val="000000"/>
            </a:solidFill>
            <a:effectLst/>
            <a:latin typeface="ＭＳ Ｐゴシック"/>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b="0" i="0" u="none" strike="noStrike">
              <a:solidFill>
                <a:srgbClr val="000000"/>
              </a:solidFill>
              <a:effectLst/>
              <a:latin typeface="ＭＳ Ｐゴシック"/>
            </a:rPr>
            <a:t>　　</a:t>
          </a:r>
          <a:r>
            <a:rPr lang="ja-JP" altLang="en-US" sz="900"/>
            <a:t> </a:t>
          </a:r>
          <a:r>
            <a:rPr lang="en-US" altLang="ja-JP" sz="900" b="1" i="0" u="none" strike="noStrike">
              <a:solidFill>
                <a:srgbClr val="FF0000"/>
              </a:solidFill>
              <a:effectLst/>
              <a:latin typeface="ＭＳ Ｐゴシック"/>
            </a:rPr>
            <a:t>【</a:t>
          </a:r>
          <a:r>
            <a:rPr lang="ja-JP" altLang="en-US" sz="900" b="1" i="0" u="none" strike="noStrike">
              <a:solidFill>
                <a:srgbClr val="FF0000"/>
              </a:solidFill>
              <a:effectLst/>
              <a:latin typeface="ＭＳ Ｐゴシック"/>
            </a:rPr>
            <a:t>過大評価⇒本来の評価点、　過小評価⇒評価点</a:t>
          </a:r>
          <a:r>
            <a:rPr lang="en-US" altLang="ja-JP" sz="900" b="1" i="0" u="none" strike="noStrike">
              <a:solidFill>
                <a:srgbClr val="FF0000"/>
              </a:solidFill>
              <a:effectLst/>
              <a:latin typeface="ＭＳ Ｐゴシック"/>
            </a:rPr>
            <a:t>=</a:t>
          </a:r>
          <a:r>
            <a:rPr lang="ja-JP" altLang="en-US" sz="900" b="1" i="0" u="none" strike="noStrike">
              <a:solidFill>
                <a:srgbClr val="FF0000"/>
              </a:solidFill>
              <a:effectLst/>
              <a:latin typeface="ＭＳ Ｐゴシック"/>
            </a:rPr>
            <a:t>自己評点</a:t>
          </a:r>
          <a:r>
            <a:rPr lang="en-US" altLang="ja-JP" sz="900" b="1" i="0" u="none" strike="noStrike">
              <a:solidFill>
                <a:srgbClr val="FF0000"/>
              </a:solidFill>
              <a:effectLst/>
              <a:latin typeface="ＭＳ Ｐゴシック"/>
            </a:rPr>
            <a:t>】</a:t>
          </a:r>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mn-ea"/>
              <a:ea typeface="+mn-ea"/>
            </a:rPr>
            <a:t>10</a:t>
          </a:r>
          <a:r>
            <a:rPr lang="ja-JP" altLang="en-US" sz="900">
              <a:latin typeface="+mn-ea"/>
              <a:ea typeface="+mn-ea"/>
            </a:rPr>
            <a:t> </a:t>
          </a:r>
          <a:r>
            <a:rPr lang="ja-JP" altLang="en-US" sz="900">
              <a:solidFill>
                <a:srgbClr val="FF0000"/>
              </a:solidFill>
            </a:rPr>
            <a:t>事後審査方式の場合</a:t>
          </a:r>
          <a:r>
            <a:rPr lang="ja-JP" altLang="en-US" sz="900"/>
            <a:t>は</a:t>
          </a:r>
          <a:r>
            <a:rPr lang="ja-JP" altLang="en-US" sz="900" b="0" i="0" u="none" strike="noStrike">
              <a:solidFill>
                <a:srgbClr val="000000"/>
              </a:solidFill>
              <a:effectLst/>
              <a:latin typeface="ＭＳ Ｐゴシック"/>
            </a:rPr>
            <a:t>仮の評価値</a:t>
          </a:r>
          <a:r>
            <a:rPr lang="en-US" altLang="ja-JP" sz="900" b="0" i="0" u="none" strike="noStrike">
              <a:solidFill>
                <a:srgbClr val="000000"/>
              </a:solidFill>
              <a:effectLst/>
              <a:latin typeface="ＭＳ Ｐゴシック"/>
            </a:rPr>
            <a:t>1</a:t>
          </a:r>
          <a:r>
            <a:rPr lang="ja-JP" altLang="en-US" sz="900" b="0" i="0" u="none" strike="noStrike">
              <a:solidFill>
                <a:srgbClr val="000000"/>
              </a:solidFill>
              <a:effectLst/>
              <a:latin typeface="ＭＳ Ｐゴシック"/>
            </a:rPr>
            <a:t>位の技術資料のみ審査を行い、落札者が特定された時点で</a:t>
          </a:r>
          <a:r>
            <a:rPr lang="ja-JP" altLang="en-US" sz="900" b="1" i="0" u="sng" strike="noStrike">
              <a:solidFill>
                <a:srgbClr val="FF0000"/>
              </a:solidFill>
              <a:effectLst/>
              <a:latin typeface="ＭＳ Ｐゴシック"/>
            </a:rPr>
            <a:t>仮の評価値</a:t>
          </a:r>
          <a:r>
            <a:rPr lang="en-US" altLang="ja-JP" sz="900" b="1" i="0" u="sng" strike="noStrike">
              <a:solidFill>
                <a:srgbClr val="FF0000"/>
              </a:solidFill>
              <a:effectLst/>
              <a:latin typeface="ＭＳ Ｐゴシック"/>
            </a:rPr>
            <a:t>2</a:t>
          </a:r>
          <a:r>
            <a:rPr lang="ja-JP" altLang="en-US" sz="900" b="1" i="0" u="sng" strike="noStrike">
              <a:solidFill>
                <a:srgbClr val="FF0000"/>
              </a:solidFill>
              <a:effectLst/>
              <a:latin typeface="ＭＳ Ｐゴシック"/>
            </a:rPr>
            <a:t>位以下</a:t>
          </a:r>
          <a:r>
            <a:rPr lang="ja-JP" altLang="en-US" sz="900" b="0" i="0" u="sng" strike="noStrike">
              <a:solidFill>
                <a:srgbClr val="FF0000"/>
              </a:solidFill>
              <a:effectLst/>
              <a:latin typeface="ＭＳ Ｐゴシック"/>
            </a:rPr>
            <a:t>の技術資料の審査は行いません</a:t>
          </a:r>
          <a:r>
            <a:rPr lang="ja-JP" altLang="en-US" sz="900" b="0" i="0" u="sng" strike="noStrike">
              <a:solidFill>
                <a:srgbClr val="000000"/>
              </a:solidFill>
              <a:effectLst/>
              <a:latin typeface="ＭＳ Ｐゴシック"/>
            </a:rPr>
            <a:t>。</a:t>
          </a:r>
          <a:r>
            <a:rPr lang="ja-JP" altLang="en-US" sz="900"/>
            <a:t> </a:t>
          </a:r>
          <a:endParaRPr lang="en-US" altLang="ja-JP" sz="900"/>
        </a:p>
        <a:p>
          <a:pPr marL="0" marR="0" indent="0" defTabSz="914400" eaLnBrk="1" fontAlgn="auto" latinLnBrk="0" hangingPunct="1">
            <a:lnSpc>
              <a:spcPct val="100000"/>
            </a:lnSpc>
            <a:spcBef>
              <a:spcPts val="0"/>
            </a:spcBef>
            <a:spcAft>
              <a:spcPts val="0"/>
            </a:spcAft>
            <a:buClrTx/>
            <a:buSzTx/>
            <a:buFontTx/>
            <a:buNone/>
            <a:tabLst/>
            <a:defRPr/>
          </a:pPr>
          <a:r>
            <a:rPr lang="en-US" altLang="ja-JP" sz="900" b="0" i="0" u="none" strike="noStrike">
              <a:solidFill>
                <a:srgbClr val="000000"/>
              </a:solidFill>
              <a:effectLst/>
              <a:latin typeface="ＭＳ Ｐゴシック"/>
            </a:rPr>
            <a:t>11</a:t>
          </a:r>
          <a:r>
            <a:rPr lang="ja-JP" altLang="en-US" sz="900"/>
            <a:t> </a:t>
          </a:r>
          <a:r>
            <a:rPr lang="ja-JP" altLang="en-US" sz="900" b="0" i="0" u="none" strike="noStrike">
              <a:solidFill>
                <a:srgbClr val="000000"/>
              </a:solidFill>
              <a:effectLst/>
              <a:latin typeface="ＭＳ Ｐゴシック"/>
            </a:rPr>
            <a:t>本資料の記載内容に疑義が生じ、確認の結果、虚偽の記載をしたことが確認された場合は指名停止措置を行うことがあります。</a:t>
          </a:r>
          <a:r>
            <a:rPr lang="ja-JP" altLang="en-US" sz="900"/>
            <a:t> </a:t>
          </a:r>
          <a:r>
            <a:rPr lang="ja-JP" altLang="en-US" sz="900" b="0" i="0" u="none" strike="noStrike">
              <a:solidFill>
                <a:schemeClr val="tx1"/>
              </a:solidFill>
              <a:effectLst/>
              <a:latin typeface="+mn-lt"/>
              <a:ea typeface="+mn-ea"/>
              <a:cs typeface="+mn-cs"/>
            </a:rPr>
            <a:t>。</a:t>
          </a:r>
          <a:r>
            <a:rPr lang="ja-JP" altLang="en-US" sz="900">
              <a:solidFill>
                <a:schemeClr val="tx1"/>
              </a:solidFill>
            </a:rPr>
            <a:t> </a:t>
          </a:r>
          <a:endParaRPr kumimoji="1" lang="ja-JP" altLang="en-US" sz="9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88900</xdr:colOff>
      <xdr:row>5</xdr:row>
      <xdr:rowOff>152400</xdr:rowOff>
    </xdr:from>
    <xdr:to>
      <xdr:col>7</xdr:col>
      <xdr:colOff>579787</xdr:colOff>
      <xdr:row>49</xdr:row>
      <xdr:rowOff>19050</xdr:rowOff>
    </xdr:to>
    <xdr:pic>
      <xdr:nvPicPr>
        <xdr:cNvPr id="81" name="図 80">
          <a:extLst>
            <a:ext uri="{FF2B5EF4-FFF2-40B4-BE49-F238E27FC236}">
              <a16:creationId xmlns:a16="http://schemas.microsoft.com/office/drawing/2014/main" id="{00000000-0008-0000-0100-000051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88"/>
        <a:stretch/>
      </xdr:blipFill>
      <xdr:spPr bwMode="auto">
        <a:xfrm>
          <a:off x="88900" y="1289050"/>
          <a:ext cx="4885087" cy="741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571895</xdr:colOff>
      <xdr:row>15</xdr:row>
      <xdr:rowOff>11951</xdr:rowOff>
    </xdr:from>
    <xdr:to>
      <xdr:col>6</xdr:col>
      <xdr:colOff>210272</xdr:colOff>
      <xdr:row>49</xdr:row>
      <xdr:rowOff>57150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3594495" y="2875801"/>
          <a:ext cx="324177" cy="586814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470035</xdr:colOff>
      <xdr:row>15</xdr:row>
      <xdr:rowOff>7737</xdr:rowOff>
    </xdr:from>
    <xdr:to>
      <xdr:col>7</xdr:col>
      <xdr:colOff>563561</xdr:colOff>
      <xdr:row>49</xdr:row>
      <xdr:rowOff>63501</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4178435" y="2871587"/>
          <a:ext cx="779326" cy="587871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243961</xdr:colOff>
      <xdr:row>32</xdr:row>
      <xdr:rowOff>141602</xdr:rowOff>
    </xdr:from>
    <xdr:to>
      <xdr:col>10</xdr:col>
      <xdr:colOff>733753</xdr:colOff>
      <xdr:row>34</xdr:row>
      <xdr:rowOff>55700</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5320786" y="5904227"/>
          <a:ext cx="1861392" cy="256998"/>
        </a:xfrm>
        <a:prstGeom prst="wedgeRectCallout">
          <a:avLst>
            <a:gd name="adj1" fmla="val -63231"/>
            <a:gd name="adj2" fmla="val 37236"/>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16</xdr:col>
      <xdr:colOff>307045</xdr:colOff>
      <xdr:row>10</xdr:row>
      <xdr:rowOff>13462</xdr:rowOff>
    </xdr:from>
    <xdr:to>
      <xdr:col>18</xdr:col>
      <xdr:colOff>398931</xdr:colOff>
      <xdr:row>20</xdr:row>
      <xdr:rowOff>118577</xdr:rowOff>
    </xdr:to>
    <xdr:sp macro="" textlink="">
      <xdr:nvSpPr>
        <xdr:cNvPr id="6" name="正方形/長方形 5">
          <a:extLst>
            <a:ext uri="{FF2B5EF4-FFF2-40B4-BE49-F238E27FC236}">
              <a16:creationId xmlns:a16="http://schemas.microsoft.com/office/drawing/2014/main" id="{00000000-0008-0000-0100-000006000000}"/>
            </a:ext>
          </a:extLst>
        </xdr:cNvPr>
        <xdr:cNvSpPr>
          <a:spLocks noChangeAspect="1"/>
        </xdr:cNvSpPr>
      </xdr:nvSpPr>
      <xdr:spPr>
        <a:xfrm>
          <a:off x="11127445" y="1994662"/>
          <a:ext cx="1463486" cy="1829140"/>
        </a:xfrm>
        <a:prstGeom prst="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800"/>
        </a:p>
      </xdr:txBody>
    </xdr:sp>
    <xdr:clientData/>
  </xdr:twoCellAnchor>
  <xdr:twoCellAnchor>
    <xdr:from>
      <xdr:col>16</xdr:col>
      <xdr:colOff>89655</xdr:colOff>
      <xdr:row>11</xdr:row>
      <xdr:rowOff>14</xdr:rowOff>
    </xdr:from>
    <xdr:to>
      <xdr:col>18</xdr:col>
      <xdr:colOff>181541</xdr:colOff>
      <xdr:row>21</xdr:row>
      <xdr:rowOff>114093</xdr:rowOff>
    </xdr:to>
    <xdr:sp macro="" textlink="">
      <xdr:nvSpPr>
        <xdr:cNvPr id="7" name="正方形/長方形 6">
          <a:extLst>
            <a:ext uri="{FF2B5EF4-FFF2-40B4-BE49-F238E27FC236}">
              <a16:creationId xmlns:a16="http://schemas.microsoft.com/office/drawing/2014/main" id="{00000000-0008-0000-0100-000007000000}"/>
            </a:ext>
          </a:extLst>
        </xdr:cNvPr>
        <xdr:cNvSpPr>
          <a:spLocks noChangeAspect="1"/>
        </xdr:cNvSpPr>
      </xdr:nvSpPr>
      <xdr:spPr>
        <a:xfrm>
          <a:off x="10910055" y="2162189"/>
          <a:ext cx="1463486" cy="1828579"/>
        </a:xfrm>
        <a:prstGeom prst="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800"/>
        </a:p>
      </xdr:txBody>
    </xdr:sp>
    <xdr:clientData/>
  </xdr:twoCellAnchor>
  <xdr:twoCellAnchor>
    <xdr:from>
      <xdr:col>16</xdr:col>
      <xdr:colOff>333942</xdr:colOff>
      <xdr:row>10</xdr:row>
      <xdr:rowOff>35871</xdr:rowOff>
    </xdr:from>
    <xdr:to>
      <xdr:col>18</xdr:col>
      <xdr:colOff>345149</xdr:colOff>
      <xdr:row>11</xdr:row>
      <xdr:rowOff>138963</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a:spLocks noChangeAspect="1"/>
        </xdr:cNvSpPr>
      </xdr:nvSpPr>
      <xdr:spPr>
        <a:xfrm>
          <a:off x="11154342" y="2017071"/>
          <a:ext cx="1382807" cy="2840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r"/>
          <a:r>
            <a:rPr kumimoji="1" lang="ja-JP" altLang="en-US" sz="700" b="1">
              <a:solidFill>
                <a:sysClr val="windowText" lastClr="000000"/>
              </a:solidFill>
            </a:rPr>
            <a:t>添付書類</a:t>
          </a:r>
          <a:endParaRPr kumimoji="1" lang="en-US" altLang="ja-JP" sz="700" b="1">
            <a:solidFill>
              <a:sysClr val="windowText" lastClr="000000"/>
            </a:solidFill>
          </a:endParaRPr>
        </a:p>
      </xdr:txBody>
    </xdr:sp>
    <xdr:clientData/>
  </xdr:twoCellAnchor>
  <xdr:twoCellAnchor>
    <xdr:from>
      <xdr:col>15</xdr:col>
      <xdr:colOff>383241</xdr:colOff>
      <xdr:row>13</xdr:row>
      <xdr:rowOff>109841</xdr:rowOff>
    </xdr:from>
    <xdr:to>
      <xdr:col>17</xdr:col>
      <xdr:colOff>475128</xdr:colOff>
      <xdr:row>24</xdr:row>
      <xdr:rowOff>42387</xdr:rowOff>
    </xdr:to>
    <xdr:sp macro="" textlink="">
      <xdr:nvSpPr>
        <xdr:cNvPr id="9" name="正方形/長方形 8">
          <a:extLst>
            <a:ext uri="{FF2B5EF4-FFF2-40B4-BE49-F238E27FC236}">
              <a16:creationId xmlns:a16="http://schemas.microsoft.com/office/drawing/2014/main" id="{00000000-0008-0000-0100-000009000000}"/>
            </a:ext>
          </a:extLst>
        </xdr:cNvPr>
        <xdr:cNvSpPr>
          <a:spLocks noChangeAspect="1"/>
        </xdr:cNvSpPr>
      </xdr:nvSpPr>
      <xdr:spPr>
        <a:xfrm>
          <a:off x="10517841" y="2614916"/>
          <a:ext cx="1463487" cy="1818496"/>
        </a:xfrm>
        <a:prstGeom prst="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800"/>
        </a:p>
      </xdr:txBody>
    </xdr:sp>
    <xdr:clientData/>
  </xdr:twoCellAnchor>
  <xdr:twoCellAnchor>
    <xdr:from>
      <xdr:col>15</xdr:col>
      <xdr:colOff>251016</xdr:colOff>
      <xdr:row>14</xdr:row>
      <xdr:rowOff>105357</xdr:rowOff>
    </xdr:from>
    <xdr:to>
      <xdr:col>17</xdr:col>
      <xdr:colOff>345139</xdr:colOff>
      <xdr:row>25</xdr:row>
      <xdr:rowOff>37900</xdr:rowOff>
    </xdr:to>
    <xdr:sp macro="" textlink="">
      <xdr:nvSpPr>
        <xdr:cNvPr id="10" name="正方形/長方形 9">
          <a:extLst>
            <a:ext uri="{FF2B5EF4-FFF2-40B4-BE49-F238E27FC236}">
              <a16:creationId xmlns:a16="http://schemas.microsoft.com/office/drawing/2014/main" id="{00000000-0008-0000-0100-00000A000000}"/>
            </a:ext>
          </a:extLst>
        </xdr:cNvPr>
        <xdr:cNvSpPr>
          <a:spLocks noChangeAspect="1"/>
        </xdr:cNvSpPr>
      </xdr:nvSpPr>
      <xdr:spPr>
        <a:xfrm>
          <a:off x="10385616" y="2781882"/>
          <a:ext cx="1465723" cy="1818493"/>
        </a:xfrm>
        <a:prstGeom prst="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800"/>
        </a:p>
      </xdr:txBody>
    </xdr:sp>
    <xdr:clientData/>
  </xdr:twoCellAnchor>
  <xdr:twoCellAnchor>
    <xdr:from>
      <xdr:col>15</xdr:col>
      <xdr:colOff>472891</xdr:colOff>
      <xdr:row>13</xdr:row>
      <xdr:rowOff>132250</xdr:rowOff>
    </xdr:from>
    <xdr:to>
      <xdr:col>17</xdr:col>
      <xdr:colOff>410140</xdr:colOff>
      <xdr:row>15</xdr:row>
      <xdr:rowOff>62770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a:spLocks noChangeAspect="1"/>
        </xdr:cNvSpPr>
      </xdr:nvSpPr>
      <xdr:spPr>
        <a:xfrm>
          <a:off x="10607491" y="2637325"/>
          <a:ext cx="1308849" cy="2734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r"/>
          <a:r>
            <a:rPr kumimoji="1" lang="ja-JP" altLang="en-US" sz="700" b="1">
              <a:solidFill>
                <a:sysClr val="windowText" lastClr="000000"/>
              </a:solidFill>
            </a:rPr>
            <a:t>添付書類</a:t>
          </a:r>
          <a:endParaRPr kumimoji="1" lang="en-US" altLang="ja-JP" sz="700" b="1">
            <a:solidFill>
              <a:sysClr val="windowText" lastClr="000000"/>
            </a:solidFill>
          </a:endParaRPr>
        </a:p>
      </xdr:txBody>
    </xdr:sp>
    <xdr:clientData/>
  </xdr:twoCellAnchor>
  <xdr:twoCellAnchor>
    <xdr:from>
      <xdr:col>15</xdr:col>
      <xdr:colOff>127743</xdr:colOff>
      <xdr:row>15</xdr:row>
      <xdr:rowOff>132255</xdr:rowOff>
    </xdr:from>
    <xdr:to>
      <xdr:col>17</xdr:col>
      <xdr:colOff>219630</xdr:colOff>
      <xdr:row>26</xdr:row>
      <xdr:rowOff>64799</xdr:rowOff>
    </xdr:to>
    <xdr:sp macro="" textlink="">
      <xdr:nvSpPr>
        <xdr:cNvPr id="12" name="正方形/長方形 11">
          <a:extLst>
            <a:ext uri="{FF2B5EF4-FFF2-40B4-BE49-F238E27FC236}">
              <a16:creationId xmlns:a16="http://schemas.microsoft.com/office/drawing/2014/main" id="{00000000-0008-0000-0100-00000C000000}"/>
            </a:ext>
          </a:extLst>
        </xdr:cNvPr>
        <xdr:cNvSpPr>
          <a:spLocks noChangeAspect="1"/>
        </xdr:cNvSpPr>
      </xdr:nvSpPr>
      <xdr:spPr>
        <a:xfrm>
          <a:off x="10262343" y="2980230"/>
          <a:ext cx="1463487" cy="1818494"/>
        </a:xfrm>
        <a:prstGeom prst="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800"/>
        </a:p>
      </xdr:txBody>
    </xdr:sp>
    <xdr:clientData/>
  </xdr:twoCellAnchor>
  <xdr:twoCellAnchor>
    <xdr:from>
      <xdr:col>14</xdr:col>
      <xdr:colOff>598395</xdr:colOff>
      <xdr:row>16</xdr:row>
      <xdr:rowOff>116563</xdr:rowOff>
    </xdr:from>
    <xdr:to>
      <xdr:col>17</xdr:col>
      <xdr:colOff>80682</xdr:colOff>
      <xdr:row>27</xdr:row>
      <xdr:rowOff>49107</xdr:rowOff>
    </xdr:to>
    <xdr:sp macro="" textlink="">
      <xdr:nvSpPr>
        <xdr:cNvPr id="13" name="正方形/長方形 12">
          <a:extLst>
            <a:ext uri="{FF2B5EF4-FFF2-40B4-BE49-F238E27FC236}">
              <a16:creationId xmlns:a16="http://schemas.microsoft.com/office/drawing/2014/main" id="{00000000-0008-0000-0100-00000D000000}"/>
            </a:ext>
          </a:extLst>
        </xdr:cNvPr>
        <xdr:cNvSpPr>
          <a:spLocks noChangeAspect="1"/>
        </xdr:cNvSpPr>
      </xdr:nvSpPr>
      <xdr:spPr>
        <a:xfrm>
          <a:off x="10047195" y="3135988"/>
          <a:ext cx="1539687" cy="1818494"/>
        </a:xfrm>
        <a:prstGeom prst="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800"/>
        </a:p>
      </xdr:txBody>
    </xdr:sp>
    <xdr:clientData/>
  </xdr:twoCellAnchor>
  <xdr:twoCellAnchor>
    <xdr:from>
      <xdr:col>14</xdr:col>
      <xdr:colOff>445995</xdr:colOff>
      <xdr:row>17</xdr:row>
      <xdr:rowOff>143462</xdr:rowOff>
    </xdr:from>
    <xdr:to>
      <xdr:col>16</xdr:col>
      <xdr:colOff>537882</xdr:colOff>
      <xdr:row>28</xdr:row>
      <xdr:rowOff>76007</xdr:rowOff>
    </xdr:to>
    <xdr:sp macro="" textlink="">
      <xdr:nvSpPr>
        <xdr:cNvPr id="14" name="正方形/長方形 13">
          <a:extLst>
            <a:ext uri="{FF2B5EF4-FFF2-40B4-BE49-F238E27FC236}">
              <a16:creationId xmlns:a16="http://schemas.microsoft.com/office/drawing/2014/main" id="{00000000-0008-0000-0100-00000E000000}"/>
            </a:ext>
          </a:extLst>
        </xdr:cNvPr>
        <xdr:cNvSpPr>
          <a:spLocks noChangeAspect="1"/>
        </xdr:cNvSpPr>
      </xdr:nvSpPr>
      <xdr:spPr>
        <a:xfrm>
          <a:off x="9894795" y="3334337"/>
          <a:ext cx="1463487" cy="1818495"/>
        </a:xfrm>
        <a:prstGeom prst="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800"/>
        </a:p>
      </xdr:txBody>
    </xdr:sp>
    <xdr:clientData/>
  </xdr:twoCellAnchor>
  <xdr:twoCellAnchor>
    <xdr:from>
      <xdr:col>5</xdr:col>
      <xdr:colOff>304800</xdr:colOff>
      <xdr:row>12</xdr:row>
      <xdr:rowOff>140677</xdr:rowOff>
    </xdr:from>
    <xdr:to>
      <xdr:col>7</xdr:col>
      <xdr:colOff>511532</xdr:colOff>
      <xdr:row>13</xdr:row>
      <xdr:rowOff>152401</xdr:rowOff>
    </xdr:to>
    <xdr:sp macro="" textlink="">
      <xdr:nvSpPr>
        <xdr:cNvPr id="15" name="四角形吹き出し 14">
          <a:extLst>
            <a:ext uri="{FF2B5EF4-FFF2-40B4-BE49-F238E27FC236}">
              <a16:creationId xmlns:a16="http://schemas.microsoft.com/office/drawing/2014/main" id="{00000000-0008-0000-0100-00000F000000}"/>
            </a:ext>
          </a:extLst>
        </xdr:cNvPr>
        <xdr:cNvSpPr/>
      </xdr:nvSpPr>
      <xdr:spPr>
        <a:xfrm>
          <a:off x="3324225" y="2474302"/>
          <a:ext cx="1578332" cy="183174"/>
        </a:xfrm>
        <a:prstGeom prst="wedgeRectCallout">
          <a:avLst>
            <a:gd name="adj1" fmla="val -23778"/>
            <a:gd name="adj2" fmla="val 141596"/>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5</xdr:col>
      <xdr:colOff>351692</xdr:colOff>
      <xdr:row>12</xdr:row>
      <xdr:rowOff>150109</xdr:rowOff>
    </xdr:from>
    <xdr:to>
      <xdr:col>7</xdr:col>
      <xdr:colOff>501364</xdr:colOff>
      <xdr:row>13</xdr:row>
      <xdr:rowOff>164122</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3371117" y="2483734"/>
          <a:ext cx="1521272" cy="1854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FF0000"/>
              </a:solidFill>
            </a:rPr>
            <a:t>「該当」欄を入力（○を選択）</a:t>
          </a:r>
        </a:p>
      </xdr:txBody>
    </xdr:sp>
    <xdr:clientData/>
  </xdr:twoCellAnchor>
  <xdr:twoCellAnchor>
    <xdr:from>
      <xdr:col>8</xdr:col>
      <xdr:colOff>218323</xdr:colOff>
      <xdr:row>10</xdr:row>
      <xdr:rowOff>148225</xdr:rowOff>
    </xdr:from>
    <xdr:to>
      <xdr:col>10</xdr:col>
      <xdr:colOff>615888</xdr:colOff>
      <xdr:row>13</xdr:row>
      <xdr:rowOff>79765</xdr:rowOff>
    </xdr:to>
    <xdr:sp macro="" textlink="">
      <xdr:nvSpPr>
        <xdr:cNvPr id="17" name="四角形吹き出し 16">
          <a:extLst>
            <a:ext uri="{FF2B5EF4-FFF2-40B4-BE49-F238E27FC236}">
              <a16:creationId xmlns:a16="http://schemas.microsoft.com/office/drawing/2014/main" id="{00000000-0008-0000-0100-000011000000}"/>
            </a:ext>
          </a:extLst>
        </xdr:cNvPr>
        <xdr:cNvSpPr/>
      </xdr:nvSpPr>
      <xdr:spPr>
        <a:xfrm>
          <a:off x="5295148" y="2129425"/>
          <a:ext cx="1769165" cy="455415"/>
        </a:xfrm>
        <a:prstGeom prst="wedgeRectCallout">
          <a:avLst>
            <a:gd name="adj1" fmla="val -74916"/>
            <a:gd name="adj2" fmla="val 128377"/>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8</xdr:col>
      <xdr:colOff>334276</xdr:colOff>
      <xdr:row>11</xdr:row>
      <xdr:rowOff>28567</xdr:rowOff>
    </xdr:from>
    <xdr:to>
      <xdr:col>10</xdr:col>
      <xdr:colOff>541342</xdr:colOff>
      <xdr:row>13</xdr:row>
      <xdr:rowOff>53881</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5411101" y="2190742"/>
          <a:ext cx="1578666" cy="3682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FF0000"/>
              </a:solidFill>
            </a:rPr>
            <a:t>提出様式の掲載ﾍﾟｰｼﾞを記入</a:t>
          </a:r>
          <a:endParaRPr kumimoji="1" lang="en-US" altLang="ja-JP" sz="900" b="1">
            <a:solidFill>
              <a:srgbClr val="FF0000"/>
            </a:solidFill>
          </a:endParaRPr>
        </a:p>
        <a:p>
          <a:r>
            <a:rPr kumimoji="1" lang="ja-JP" altLang="en-US" sz="900" b="1">
              <a:solidFill>
                <a:srgbClr val="FF0000"/>
              </a:solidFill>
            </a:rPr>
            <a:t>（未提出は不要）</a:t>
          </a:r>
        </a:p>
      </xdr:txBody>
    </xdr:sp>
    <xdr:clientData/>
  </xdr:twoCellAnchor>
  <xdr:twoCellAnchor>
    <xdr:from>
      <xdr:col>8</xdr:col>
      <xdr:colOff>315459</xdr:colOff>
      <xdr:row>32</xdr:row>
      <xdr:rowOff>106433</xdr:rowOff>
    </xdr:from>
    <xdr:to>
      <xdr:col>10</xdr:col>
      <xdr:colOff>838589</xdr:colOff>
      <xdr:row>34</xdr:row>
      <xdr:rowOff>107189</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5392284" y="5869058"/>
          <a:ext cx="1894730" cy="3436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00B050"/>
              </a:solidFill>
            </a:rPr>
            <a:t>複数入力は評価対象としない</a:t>
          </a:r>
        </a:p>
      </xdr:txBody>
    </xdr:sp>
    <xdr:clientData/>
  </xdr:twoCellAnchor>
  <xdr:twoCellAnchor>
    <xdr:from>
      <xdr:col>3</xdr:col>
      <xdr:colOff>298647</xdr:colOff>
      <xdr:row>7</xdr:row>
      <xdr:rowOff>131380</xdr:rowOff>
    </xdr:from>
    <xdr:to>
      <xdr:col>7</xdr:col>
      <xdr:colOff>601124</xdr:colOff>
      <xdr:row>12</xdr:row>
      <xdr:rowOff>47297</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1946472" y="1598230"/>
          <a:ext cx="3045677" cy="78269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5</xdr:col>
      <xdr:colOff>61751</xdr:colOff>
      <xdr:row>41</xdr:row>
      <xdr:rowOff>164226</xdr:rowOff>
    </xdr:from>
    <xdr:to>
      <xdr:col>7</xdr:col>
      <xdr:colOff>617484</xdr:colOff>
      <xdr:row>42</xdr:row>
      <xdr:rowOff>159947</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3084351" y="7485776"/>
          <a:ext cx="1927333" cy="167171"/>
        </a:xfrm>
        <a:prstGeom prst="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5</xdr:col>
      <xdr:colOff>42433</xdr:colOff>
      <xdr:row>46</xdr:row>
      <xdr:rowOff>100505</xdr:rowOff>
    </xdr:from>
    <xdr:to>
      <xdr:col>7</xdr:col>
      <xdr:colOff>598434</xdr:colOff>
      <xdr:row>48</xdr:row>
      <xdr:rowOff>64856</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3065033" y="8279305"/>
          <a:ext cx="1927601" cy="300901"/>
        </a:xfrm>
        <a:prstGeom prst="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540278</xdr:colOff>
      <xdr:row>17</xdr:row>
      <xdr:rowOff>123029</xdr:rowOff>
    </xdr:from>
    <xdr:to>
      <xdr:col>7</xdr:col>
      <xdr:colOff>537627</xdr:colOff>
      <xdr:row>18</xdr:row>
      <xdr:rowOff>142885</xdr:rowOff>
    </xdr:to>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4248678" y="3329779"/>
          <a:ext cx="683149" cy="191306"/>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5</xdr:col>
      <xdr:colOff>59788</xdr:colOff>
      <xdr:row>32</xdr:row>
      <xdr:rowOff>72257</xdr:rowOff>
    </xdr:from>
    <xdr:to>
      <xdr:col>7</xdr:col>
      <xdr:colOff>624052</xdr:colOff>
      <xdr:row>35</xdr:row>
      <xdr:rowOff>19050</xdr:rowOff>
    </xdr:to>
    <xdr:sp macro="" textlink="">
      <xdr:nvSpPr>
        <xdr:cNvPr id="24" name="正方形/長方形 23">
          <a:extLst>
            <a:ext uri="{FF2B5EF4-FFF2-40B4-BE49-F238E27FC236}">
              <a16:creationId xmlns:a16="http://schemas.microsoft.com/office/drawing/2014/main" id="{00000000-0008-0000-0100-000018000000}"/>
            </a:ext>
          </a:extLst>
        </xdr:cNvPr>
        <xdr:cNvSpPr/>
      </xdr:nvSpPr>
      <xdr:spPr>
        <a:xfrm>
          <a:off x="3082388" y="5850757"/>
          <a:ext cx="1935864" cy="461143"/>
        </a:xfrm>
        <a:prstGeom prst="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399175</xdr:colOff>
      <xdr:row>16</xdr:row>
      <xdr:rowOff>39844</xdr:rowOff>
    </xdr:from>
    <xdr:to>
      <xdr:col>10</xdr:col>
      <xdr:colOff>513807</xdr:colOff>
      <xdr:row>17</xdr:row>
      <xdr:rowOff>102751</xdr:rowOff>
    </xdr:to>
    <xdr:sp macro="" textlink="">
      <xdr:nvSpPr>
        <xdr:cNvPr id="25" name="四角形吹き出し 24">
          <a:extLst>
            <a:ext uri="{FF2B5EF4-FFF2-40B4-BE49-F238E27FC236}">
              <a16:creationId xmlns:a16="http://schemas.microsoft.com/office/drawing/2014/main" id="{00000000-0008-0000-0100-000019000000}"/>
            </a:ext>
          </a:extLst>
        </xdr:cNvPr>
        <xdr:cNvSpPr/>
      </xdr:nvSpPr>
      <xdr:spPr>
        <a:xfrm>
          <a:off x="5476000" y="3059269"/>
          <a:ext cx="1486232" cy="234357"/>
        </a:xfrm>
        <a:prstGeom prst="wedgeRectCallout">
          <a:avLst>
            <a:gd name="adj1" fmla="val -86467"/>
            <a:gd name="adj2" fmla="val 138214"/>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8</xdr:col>
      <xdr:colOff>513722</xdr:colOff>
      <xdr:row>16</xdr:row>
      <xdr:rowOff>37217</xdr:rowOff>
    </xdr:from>
    <xdr:to>
      <xdr:col>10</xdr:col>
      <xdr:colOff>511233</xdr:colOff>
      <xdr:row>17</xdr:row>
      <xdr:rowOff>137417</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5590547" y="3056642"/>
          <a:ext cx="1369111" cy="271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FF0000"/>
              </a:solidFill>
            </a:rPr>
            <a:t>対象工事の件数を記入</a:t>
          </a:r>
        </a:p>
      </xdr:txBody>
    </xdr:sp>
    <xdr:clientData/>
  </xdr:twoCellAnchor>
  <xdr:twoCellAnchor>
    <xdr:from>
      <xdr:col>8</xdr:col>
      <xdr:colOff>207082</xdr:colOff>
      <xdr:row>46</xdr:row>
      <xdr:rowOff>7298</xdr:rowOff>
    </xdr:from>
    <xdr:to>
      <xdr:col>10</xdr:col>
      <xdr:colOff>850841</xdr:colOff>
      <xdr:row>48</xdr:row>
      <xdr:rowOff>159564</xdr:rowOff>
    </xdr:to>
    <xdr:sp macro="" textlink="">
      <xdr:nvSpPr>
        <xdr:cNvPr id="27" name="四角形吹き出し 26">
          <a:extLst>
            <a:ext uri="{FF2B5EF4-FFF2-40B4-BE49-F238E27FC236}">
              <a16:creationId xmlns:a16="http://schemas.microsoft.com/office/drawing/2014/main" id="{00000000-0008-0000-0100-00001B000000}"/>
            </a:ext>
          </a:extLst>
        </xdr:cNvPr>
        <xdr:cNvSpPr/>
      </xdr:nvSpPr>
      <xdr:spPr>
        <a:xfrm>
          <a:off x="5283907" y="8170223"/>
          <a:ext cx="2015359" cy="485641"/>
        </a:xfrm>
        <a:prstGeom prst="wedgeRectCallout">
          <a:avLst>
            <a:gd name="adj1" fmla="val -61274"/>
            <a:gd name="adj2" fmla="val 8113"/>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8</xdr:col>
      <xdr:colOff>228281</xdr:colOff>
      <xdr:row>43</xdr:row>
      <xdr:rowOff>145649</xdr:rowOff>
    </xdr:from>
    <xdr:to>
      <xdr:col>10</xdr:col>
      <xdr:colOff>426983</xdr:colOff>
      <xdr:row>45</xdr:row>
      <xdr:rowOff>73960</xdr:rowOff>
    </xdr:to>
    <xdr:sp macro="" textlink="">
      <xdr:nvSpPr>
        <xdr:cNvPr id="28" name="四角形吹き出し 27">
          <a:extLst>
            <a:ext uri="{FF2B5EF4-FFF2-40B4-BE49-F238E27FC236}">
              <a16:creationId xmlns:a16="http://schemas.microsoft.com/office/drawing/2014/main" id="{00000000-0008-0000-0100-00001C000000}"/>
            </a:ext>
          </a:extLst>
        </xdr:cNvPr>
        <xdr:cNvSpPr/>
      </xdr:nvSpPr>
      <xdr:spPr>
        <a:xfrm>
          <a:off x="5305106" y="7794224"/>
          <a:ext cx="1570302" cy="271211"/>
        </a:xfrm>
        <a:prstGeom prst="wedgeRectCallout">
          <a:avLst>
            <a:gd name="adj1" fmla="val -66922"/>
            <a:gd name="adj2" fmla="val -111466"/>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8</xdr:col>
      <xdr:colOff>438</xdr:colOff>
      <xdr:row>3</xdr:row>
      <xdr:rowOff>134691</xdr:rowOff>
    </xdr:from>
    <xdr:to>
      <xdr:col>10</xdr:col>
      <xdr:colOff>774437</xdr:colOff>
      <xdr:row>6</xdr:row>
      <xdr:rowOff>64801</xdr:rowOff>
    </xdr:to>
    <xdr:sp macro="" textlink="">
      <xdr:nvSpPr>
        <xdr:cNvPr id="30" name="四角形吹き出し 29">
          <a:extLst>
            <a:ext uri="{FF2B5EF4-FFF2-40B4-BE49-F238E27FC236}">
              <a16:creationId xmlns:a16="http://schemas.microsoft.com/office/drawing/2014/main" id="{00000000-0008-0000-0100-00001E000000}"/>
            </a:ext>
          </a:extLst>
        </xdr:cNvPr>
        <xdr:cNvSpPr/>
      </xdr:nvSpPr>
      <xdr:spPr>
        <a:xfrm>
          <a:off x="5077263" y="906216"/>
          <a:ext cx="2145599" cy="453985"/>
        </a:xfrm>
        <a:prstGeom prst="wedgeRectCallout">
          <a:avLst>
            <a:gd name="adj1" fmla="val -50803"/>
            <a:gd name="adj2" fmla="val 100121"/>
          </a:avLst>
        </a:prstGeom>
        <a:solidFill>
          <a:srgbClr val="FFFF66"/>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8</xdr:col>
      <xdr:colOff>216682</xdr:colOff>
      <xdr:row>49</xdr:row>
      <xdr:rowOff>43669</xdr:rowOff>
    </xdr:from>
    <xdr:to>
      <xdr:col>10</xdr:col>
      <xdr:colOff>503465</xdr:colOff>
      <xdr:row>52</xdr:row>
      <xdr:rowOff>6570</xdr:rowOff>
    </xdr:to>
    <xdr:sp macro="" textlink="">
      <xdr:nvSpPr>
        <xdr:cNvPr id="31" name="四角形吹き出し 30">
          <a:extLst>
            <a:ext uri="{FF2B5EF4-FFF2-40B4-BE49-F238E27FC236}">
              <a16:creationId xmlns:a16="http://schemas.microsoft.com/office/drawing/2014/main" id="{00000000-0008-0000-0100-00001F000000}"/>
            </a:ext>
          </a:extLst>
        </xdr:cNvPr>
        <xdr:cNvSpPr/>
      </xdr:nvSpPr>
      <xdr:spPr>
        <a:xfrm>
          <a:off x="5293507" y="8711419"/>
          <a:ext cx="1658383" cy="477251"/>
        </a:xfrm>
        <a:prstGeom prst="wedgeRectCallout">
          <a:avLst>
            <a:gd name="adj1" fmla="val -68477"/>
            <a:gd name="adj2" fmla="val -22804"/>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0</xdr:col>
      <xdr:colOff>117826</xdr:colOff>
      <xdr:row>13</xdr:row>
      <xdr:rowOff>94005</xdr:rowOff>
    </xdr:from>
    <xdr:to>
      <xdr:col>4</xdr:col>
      <xdr:colOff>346591</xdr:colOff>
      <xdr:row>15</xdr:row>
      <xdr:rowOff>40706</xdr:rowOff>
    </xdr:to>
    <xdr:sp macro="" textlink="">
      <xdr:nvSpPr>
        <xdr:cNvPr id="32" name="正方形/長方形 31">
          <a:extLst>
            <a:ext uri="{FF2B5EF4-FFF2-40B4-BE49-F238E27FC236}">
              <a16:creationId xmlns:a16="http://schemas.microsoft.com/office/drawing/2014/main" id="{00000000-0008-0000-0100-000020000000}"/>
            </a:ext>
          </a:extLst>
        </xdr:cNvPr>
        <xdr:cNvSpPr/>
      </xdr:nvSpPr>
      <xdr:spPr>
        <a:xfrm>
          <a:off x="117826" y="2599080"/>
          <a:ext cx="2562390" cy="28960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5</xdr:col>
      <xdr:colOff>373329</xdr:colOff>
      <xdr:row>49</xdr:row>
      <xdr:rowOff>113811</xdr:rowOff>
    </xdr:from>
    <xdr:to>
      <xdr:col>7</xdr:col>
      <xdr:colOff>55484</xdr:colOff>
      <xdr:row>50</xdr:row>
      <xdr:rowOff>78827</xdr:rowOff>
    </xdr:to>
    <xdr:sp macro="" textlink="">
      <xdr:nvSpPr>
        <xdr:cNvPr id="33" name="四角形吹き出し 32">
          <a:extLst>
            <a:ext uri="{FF2B5EF4-FFF2-40B4-BE49-F238E27FC236}">
              <a16:creationId xmlns:a16="http://schemas.microsoft.com/office/drawing/2014/main" id="{00000000-0008-0000-0100-000021000000}"/>
            </a:ext>
          </a:extLst>
        </xdr:cNvPr>
        <xdr:cNvSpPr/>
      </xdr:nvSpPr>
      <xdr:spPr>
        <a:xfrm>
          <a:off x="3392754" y="8781561"/>
          <a:ext cx="1053755" cy="136466"/>
        </a:xfrm>
        <a:prstGeom prst="wedgeRectCallout">
          <a:avLst>
            <a:gd name="adj1" fmla="val 49100"/>
            <a:gd name="adj2" fmla="val -94304"/>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7</xdr:col>
      <xdr:colOff>29666</xdr:colOff>
      <xdr:row>48</xdr:row>
      <xdr:rowOff>70261</xdr:rowOff>
    </xdr:from>
    <xdr:to>
      <xdr:col>7</xdr:col>
      <xdr:colOff>344197</xdr:colOff>
      <xdr:row>49</xdr:row>
      <xdr:rowOff>221</xdr:rowOff>
    </xdr:to>
    <xdr:sp macro="" textlink="">
      <xdr:nvSpPr>
        <xdr:cNvPr id="34" name="正方形/長方形 33">
          <a:extLst>
            <a:ext uri="{FF2B5EF4-FFF2-40B4-BE49-F238E27FC236}">
              <a16:creationId xmlns:a16="http://schemas.microsoft.com/office/drawing/2014/main" id="{00000000-0008-0000-0100-000022000000}"/>
            </a:ext>
          </a:extLst>
        </xdr:cNvPr>
        <xdr:cNvSpPr/>
      </xdr:nvSpPr>
      <xdr:spPr>
        <a:xfrm>
          <a:off x="4423866" y="8585611"/>
          <a:ext cx="314531" cy="10141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9</xdr:col>
      <xdr:colOff>358589</xdr:colOff>
      <xdr:row>0</xdr:row>
      <xdr:rowOff>58219</xdr:rowOff>
    </xdr:from>
    <xdr:to>
      <xdr:col>10</xdr:col>
      <xdr:colOff>935030</xdr:colOff>
      <xdr:row>0</xdr:row>
      <xdr:rowOff>247149</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6121214" y="58219"/>
          <a:ext cx="1262241" cy="188930"/>
        </a:xfrm>
        <a:prstGeom prst="rect">
          <a:avLst/>
        </a:prstGeom>
        <a:no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400" b="1">
              <a:solidFill>
                <a:srgbClr val="FF0000"/>
              </a:solidFill>
            </a:rPr>
            <a:t>入札参加者用</a:t>
          </a:r>
        </a:p>
      </xdr:txBody>
    </xdr:sp>
    <xdr:clientData/>
  </xdr:twoCellAnchor>
  <xdr:twoCellAnchor>
    <xdr:from>
      <xdr:col>1</xdr:col>
      <xdr:colOff>93765</xdr:colOff>
      <xdr:row>10</xdr:row>
      <xdr:rowOff>7495</xdr:rowOff>
    </xdr:from>
    <xdr:to>
      <xdr:col>3</xdr:col>
      <xdr:colOff>247780</xdr:colOff>
      <xdr:row>11</xdr:row>
      <xdr:rowOff>100975</xdr:rowOff>
    </xdr:to>
    <xdr:sp macro="" textlink="">
      <xdr:nvSpPr>
        <xdr:cNvPr id="36" name="四角形吹き出し 35">
          <a:extLst>
            <a:ext uri="{FF2B5EF4-FFF2-40B4-BE49-F238E27FC236}">
              <a16:creationId xmlns:a16="http://schemas.microsoft.com/office/drawing/2014/main" id="{00000000-0008-0000-0100-000024000000}"/>
            </a:ext>
          </a:extLst>
        </xdr:cNvPr>
        <xdr:cNvSpPr/>
      </xdr:nvSpPr>
      <xdr:spPr>
        <a:xfrm>
          <a:off x="369990" y="1988695"/>
          <a:ext cx="1525615" cy="274455"/>
        </a:xfrm>
        <a:prstGeom prst="wedgeRectCallout">
          <a:avLst>
            <a:gd name="adj1" fmla="val -38275"/>
            <a:gd name="adj2" fmla="val 176321"/>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1</xdr:col>
      <xdr:colOff>171228</xdr:colOff>
      <xdr:row>9</xdr:row>
      <xdr:rowOff>112010</xdr:rowOff>
    </xdr:from>
    <xdr:to>
      <xdr:col>3</xdr:col>
      <xdr:colOff>247141</xdr:colOff>
      <xdr:row>11</xdr:row>
      <xdr:rowOff>139732</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447453" y="1921760"/>
          <a:ext cx="1447513" cy="3801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FF0000"/>
              </a:solidFill>
            </a:rPr>
            <a:t>工事名・工事場所を確認</a:t>
          </a:r>
        </a:p>
      </xdr:txBody>
    </xdr:sp>
    <xdr:clientData/>
  </xdr:twoCellAnchor>
  <xdr:twoCellAnchor>
    <xdr:from>
      <xdr:col>0</xdr:col>
      <xdr:colOff>201356</xdr:colOff>
      <xdr:row>0</xdr:row>
      <xdr:rowOff>76841</xdr:rowOff>
    </xdr:from>
    <xdr:to>
      <xdr:col>3</xdr:col>
      <xdr:colOff>297574</xdr:colOff>
      <xdr:row>0</xdr:row>
      <xdr:rowOff>280948</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201356" y="76841"/>
          <a:ext cx="1744043" cy="204107"/>
        </a:xfrm>
        <a:prstGeom prst="rect">
          <a:avLst/>
        </a:prstGeom>
        <a:solidFill>
          <a:schemeClr val="accent6">
            <a:lumMod val="20000"/>
            <a:lumOff val="80000"/>
          </a:schemeClr>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050" b="1">
              <a:solidFill>
                <a:srgbClr val="FF0000"/>
              </a:solidFill>
            </a:rPr>
            <a:t>※</a:t>
          </a:r>
          <a:r>
            <a:rPr kumimoji="1" lang="ja-JP" altLang="en-US" sz="1050" b="1">
              <a:solidFill>
                <a:srgbClr val="FF0000"/>
              </a:solidFill>
            </a:rPr>
            <a:t>当様式は提出不要です</a:t>
          </a:r>
        </a:p>
      </xdr:txBody>
    </xdr:sp>
    <xdr:clientData/>
  </xdr:twoCellAnchor>
  <xdr:twoCellAnchor>
    <xdr:from>
      <xdr:col>14</xdr:col>
      <xdr:colOff>319364</xdr:colOff>
      <xdr:row>18</xdr:row>
      <xdr:rowOff>158590</xdr:rowOff>
    </xdr:from>
    <xdr:to>
      <xdr:col>16</xdr:col>
      <xdr:colOff>375393</xdr:colOff>
      <xdr:row>29</xdr:row>
      <xdr:rowOff>91134</xdr:rowOff>
    </xdr:to>
    <xdr:sp macro="" textlink="">
      <xdr:nvSpPr>
        <xdr:cNvPr id="39" name="正方形/長方形 38">
          <a:extLst>
            <a:ext uri="{FF2B5EF4-FFF2-40B4-BE49-F238E27FC236}">
              <a16:creationId xmlns:a16="http://schemas.microsoft.com/office/drawing/2014/main" id="{00000000-0008-0000-0100-000027000000}"/>
            </a:ext>
          </a:extLst>
        </xdr:cNvPr>
        <xdr:cNvSpPr>
          <a:spLocks noChangeAspect="1"/>
        </xdr:cNvSpPr>
      </xdr:nvSpPr>
      <xdr:spPr>
        <a:xfrm>
          <a:off x="9768164" y="3520915"/>
          <a:ext cx="1427629" cy="1818494"/>
        </a:xfrm>
        <a:prstGeom prst="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14</xdr:col>
      <xdr:colOff>345140</xdr:colOff>
      <xdr:row>19</xdr:row>
      <xdr:rowOff>41772</xdr:rowOff>
    </xdr:from>
    <xdr:to>
      <xdr:col>16</xdr:col>
      <xdr:colOff>325868</xdr:colOff>
      <xdr:row>27</xdr:row>
      <xdr:rowOff>138138</xdr:rowOff>
    </xdr:to>
    <xdr:sp macro="" textlink="">
      <xdr:nvSpPr>
        <xdr:cNvPr id="40" name="テキスト ボックス 39">
          <a:extLst>
            <a:ext uri="{FF2B5EF4-FFF2-40B4-BE49-F238E27FC236}">
              <a16:creationId xmlns:a16="http://schemas.microsoft.com/office/drawing/2014/main" id="{00000000-0008-0000-0100-000028000000}"/>
            </a:ext>
          </a:extLst>
        </xdr:cNvPr>
        <xdr:cNvSpPr txBox="1">
          <a:spLocks noChangeAspect="1"/>
        </xdr:cNvSpPr>
      </xdr:nvSpPr>
      <xdr:spPr>
        <a:xfrm>
          <a:off x="9793940" y="3575547"/>
          <a:ext cx="1352328" cy="14679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l"/>
          <a:r>
            <a:rPr kumimoji="1" lang="ja-JP" altLang="en-US" sz="700" b="1">
              <a:solidFill>
                <a:sysClr val="windowText" lastClr="000000"/>
              </a:solidFill>
            </a:rPr>
            <a:t>（様式第</a:t>
          </a:r>
          <a:r>
            <a:rPr kumimoji="1" lang="en-US" altLang="ja-JP" sz="700" b="1">
              <a:solidFill>
                <a:sysClr val="windowText" lastClr="000000"/>
              </a:solidFill>
            </a:rPr>
            <a:t>1</a:t>
          </a:r>
          <a:r>
            <a:rPr kumimoji="1" lang="ja-JP" altLang="en-US" sz="700" b="1">
              <a:solidFill>
                <a:sysClr val="windowText" lastClr="000000"/>
              </a:solidFill>
            </a:rPr>
            <a:t>号）</a:t>
          </a:r>
          <a:endParaRPr kumimoji="1" lang="en-US" altLang="ja-JP" sz="700" b="1">
            <a:solidFill>
              <a:sysClr val="windowText" lastClr="000000"/>
            </a:solidFill>
          </a:endParaRPr>
        </a:p>
        <a:p>
          <a:pPr algn="l"/>
          <a:endParaRPr kumimoji="1" lang="en-US" altLang="ja-JP" sz="800" b="1">
            <a:solidFill>
              <a:sysClr val="windowText" lastClr="000000"/>
            </a:solidFill>
          </a:endParaRPr>
        </a:p>
        <a:p>
          <a:pPr algn="l"/>
          <a:endParaRPr kumimoji="1" lang="en-US" altLang="ja-JP" sz="800" b="1">
            <a:solidFill>
              <a:sysClr val="windowText" lastClr="000000"/>
            </a:solidFill>
          </a:endParaRPr>
        </a:p>
        <a:p>
          <a:pPr algn="l"/>
          <a:endParaRPr kumimoji="1" lang="en-US" altLang="ja-JP" sz="800" b="1">
            <a:solidFill>
              <a:sysClr val="windowText" lastClr="000000"/>
            </a:solidFill>
          </a:endParaRPr>
        </a:p>
        <a:p>
          <a:pPr algn="l"/>
          <a:endParaRPr kumimoji="1" lang="en-US" altLang="ja-JP" sz="800" b="1">
            <a:solidFill>
              <a:sysClr val="windowText" lastClr="000000"/>
            </a:solidFill>
          </a:endParaRPr>
        </a:p>
        <a:p>
          <a:pPr algn="l"/>
          <a:endParaRPr kumimoji="1" lang="en-US" altLang="ja-JP" sz="800" b="1">
            <a:solidFill>
              <a:sysClr val="windowText" lastClr="000000"/>
            </a:solidFill>
          </a:endParaRPr>
        </a:p>
        <a:p>
          <a:pPr algn="l"/>
          <a:r>
            <a:rPr kumimoji="1" lang="ja-JP" altLang="en-US" sz="900" b="1">
              <a:solidFill>
                <a:sysClr val="windowText" lastClr="000000"/>
              </a:solidFill>
            </a:rPr>
            <a:t>自己採点表兼</a:t>
          </a:r>
          <a:endParaRPr kumimoji="1" lang="en-US" altLang="ja-JP" sz="900" b="1">
            <a:solidFill>
              <a:sysClr val="windowText" lastClr="000000"/>
            </a:solidFill>
          </a:endParaRPr>
        </a:p>
        <a:p>
          <a:pPr algn="l"/>
          <a:r>
            <a:rPr kumimoji="1" lang="ja-JP" altLang="en-US" sz="900" b="1">
              <a:solidFill>
                <a:sysClr val="windowText" lastClr="000000"/>
              </a:solidFill>
            </a:rPr>
            <a:t>評価点算定資料一覧表</a:t>
          </a:r>
        </a:p>
      </xdr:txBody>
    </xdr:sp>
    <xdr:clientData/>
  </xdr:twoCellAnchor>
  <xdr:twoCellAnchor>
    <xdr:from>
      <xdr:col>14</xdr:col>
      <xdr:colOff>333934</xdr:colOff>
      <xdr:row>17</xdr:row>
      <xdr:rowOff>165877</xdr:rowOff>
    </xdr:from>
    <xdr:to>
      <xdr:col>16</xdr:col>
      <xdr:colOff>479613</xdr:colOff>
      <xdr:row>18</xdr:row>
      <xdr:rowOff>165851</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a:spLocks noChangeAspect="1"/>
        </xdr:cNvSpPr>
      </xdr:nvSpPr>
      <xdr:spPr>
        <a:xfrm>
          <a:off x="9782734" y="3356752"/>
          <a:ext cx="1517279" cy="1714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r"/>
          <a:r>
            <a:rPr kumimoji="1" lang="en-US" altLang="ja-JP" sz="700" b="1">
              <a:solidFill>
                <a:sysClr val="windowText" lastClr="000000"/>
              </a:solidFill>
            </a:rPr>
            <a:t>(</a:t>
          </a:r>
          <a:r>
            <a:rPr kumimoji="1" lang="ja-JP" altLang="en-US" sz="700" b="1">
              <a:solidFill>
                <a:sysClr val="windowText" lastClr="000000"/>
              </a:solidFill>
            </a:rPr>
            <a:t>様式第</a:t>
          </a:r>
          <a:r>
            <a:rPr kumimoji="1" lang="en-US" altLang="ja-JP" sz="700" b="1">
              <a:solidFill>
                <a:sysClr val="windowText" lastClr="000000"/>
              </a:solidFill>
            </a:rPr>
            <a:t>2</a:t>
          </a:r>
          <a:r>
            <a:rPr kumimoji="1" lang="ja-JP" altLang="en-US" sz="700" b="1">
              <a:solidFill>
                <a:sysClr val="windowText" lastClr="000000"/>
              </a:solidFill>
            </a:rPr>
            <a:t>号</a:t>
          </a:r>
          <a:r>
            <a:rPr kumimoji="1" lang="en-US" altLang="ja-JP" sz="700" b="1">
              <a:solidFill>
                <a:sysClr val="windowText" lastClr="000000"/>
              </a:solidFill>
            </a:rPr>
            <a:t>)</a:t>
          </a:r>
          <a:r>
            <a:rPr kumimoji="1" lang="ja-JP" altLang="en-US" sz="700" b="1">
              <a:solidFill>
                <a:sysClr val="windowText" lastClr="000000"/>
              </a:solidFill>
            </a:rPr>
            <a:t>　　工事成績評定</a:t>
          </a:r>
          <a:endParaRPr kumimoji="1" lang="en-US" altLang="ja-JP" sz="700" b="1">
            <a:solidFill>
              <a:sysClr val="windowText" lastClr="000000"/>
            </a:solidFill>
          </a:endParaRPr>
        </a:p>
      </xdr:txBody>
    </xdr:sp>
    <xdr:clientData/>
  </xdr:twoCellAnchor>
  <xdr:twoCellAnchor>
    <xdr:from>
      <xdr:col>15</xdr:col>
      <xdr:colOff>217393</xdr:colOff>
      <xdr:row>15</xdr:row>
      <xdr:rowOff>165384</xdr:rowOff>
    </xdr:from>
    <xdr:to>
      <xdr:col>17</xdr:col>
      <xdr:colOff>154642</xdr:colOff>
      <xdr:row>17</xdr:row>
      <xdr:rowOff>95905</xdr:rowOff>
    </xdr:to>
    <xdr:sp macro="" textlink="">
      <xdr:nvSpPr>
        <xdr:cNvPr id="42" name="テキスト ボックス 41">
          <a:extLst>
            <a:ext uri="{FF2B5EF4-FFF2-40B4-BE49-F238E27FC236}">
              <a16:creationId xmlns:a16="http://schemas.microsoft.com/office/drawing/2014/main" id="{00000000-0008-0000-0100-00002A000000}"/>
            </a:ext>
          </a:extLst>
        </xdr:cNvPr>
        <xdr:cNvSpPr txBox="1">
          <a:spLocks noChangeAspect="1"/>
        </xdr:cNvSpPr>
      </xdr:nvSpPr>
      <xdr:spPr>
        <a:xfrm>
          <a:off x="10351993" y="3013359"/>
          <a:ext cx="1308849" cy="2734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r"/>
          <a:r>
            <a:rPr kumimoji="1" lang="ja-JP" altLang="en-US" sz="700" b="1">
              <a:solidFill>
                <a:sysClr val="windowText" lastClr="000000"/>
              </a:solidFill>
            </a:rPr>
            <a:t>添付書類</a:t>
          </a:r>
          <a:endParaRPr kumimoji="1" lang="en-US" altLang="ja-JP" sz="700" b="1">
            <a:solidFill>
              <a:sysClr val="windowText" lastClr="000000"/>
            </a:solidFill>
          </a:endParaRPr>
        </a:p>
      </xdr:txBody>
    </xdr:sp>
    <xdr:clientData/>
  </xdr:twoCellAnchor>
  <xdr:twoCellAnchor>
    <xdr:from>
      <xdr:col>14</xdr:col>
      <xdr:colOff>513230</xdr:colOff>
      <xdr:row>16</xdr:row>
      <xdr:rowOff>154665</xdr:rowOff>
    </xdr:from>
    <xdr:to>
      <xdr:col>17</xdr:col>
      <xdr:colOff>49309</xdr:colOff>
      <xdr:row>18</xdr:row>
      <xdr:rowOff>85189</xdr:rowOff>
    </xdr:to>
    <xdr:sp macro="" textlink="">
      <xdr:nvSpPr>
        <xdr:cNvPr id="43" name="テキスト ボックス 42">
          <a:extLst>
            <a:ext uri="{FF2B5EF4-FFF2-40B4-BE49-F238E27FC236}">
              <a16:creationId xmlns:a16="http://schemas.microsoft.com/office/drawing/2014/main" id="{00000000-0008-0000-0100-00002B000000}"/>
            </a:ext>
          </a:extLst>
        </xdr:cNvPr>
        <xdr:cNvSpPr txBox="1">
          <a:spLocks noChangeAspect="1"/>
        </xdr:cNvSpPr>
      </xdr:nvSpPr>
      <xdr:spPr>
        <a:xfrm>
          <a:off x="9962030" y="3174090"/>
          <a:ext cx="1593479" cy="2734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r"/>
          <a:r>
            <a:rPr kumimoji="1" lang="en-US" altLang="ja-JP" sz="700" b="1">
              <a:solidFill>
                <a:sysClr val="windowText" lastClr="000000"/>
              </a:solidFill>
            </a:rPr>
            <a:t>(</a:t>
          </a:r>
          <a:r>
            <a:rPr kumimoji="1" lang="ja-JP" altLang="en-US" sz="700" b="1">
              <a:solidFill>
                <a:sysClr val="windowText" lastClr="000000"/>
              </a:solidFill>
            </a:rPr>
            <a:t>様式第</a:t>
          </a:r>
          <a:r>
            <a:rPr kumimoji="1" lang="en-US" altLang="ja-JP" sz="700" b="1">
              <a:solidFill>
                <a:sysClr val="windowText" lastClr="000000"/>
              </a:solidFill>
            </a:rPr>
            <a:t>3</a:t>
          </a:r>
          <a:r>
            <a:rPr kumimoji="1" lang="ja-JP" altLang="en-US" sz="700" b="1">
              <a:solidFill>
                <a:sysClr val="windowText" lastClr="000000"/>
              </a:solidFill>
            </a:rPr>
            <a:t>号</a:t>
          </a:r>
          <a:r>
            <a:rPr kumimoji="1" lang="en-US" altLang="ja-JP" sz="700" b="1">
              <a:solidFill>
                <a:sysClr val="windowText" lastClr="000000"/>
              </a:solidFill>
            </a:rPr>
            <a:t>)</a:t>
          </a:r>
          <a:r>
            <a:rPr kumimoji="1" lang="ja-JP" altLang="en-US" sz="700" b="1">
              <a:solidFill>
                <a:sysClr val="windowText" lastClr="000000"/>
              </a:solidFill>
            </a:rPr>
            <a:t>　 企業の施工実績</a:t>
          </a:r>
          <a:endParaRPr kumimoji="1" lang="en-US" altLang="ja-JP" sz="700" b="1">
            <a:solidFill>
              <a:sysClr val="windowText" lastClr="000000"/>
            </a:solidFill>
          </a:endParaRPr>
        </a:p>
      </xdr:txBody>
    </xdr:sp>
    <xdr:clientData/>
  </xdr:twoCellAnchor>
  <xdr:twoCellAnchor>
    <xdr:from>
      <xdr:col>15</xdr:col>
      <xdr:colOff>100851</xdr:colOff>
      <xdr:row>14</xdr:row>
      <xdr:rowOff>150182</xdr:rowOff>
    </xdr:from>
    <xdr:to>
      <xdr:col>17</xdr:col>
      <xdr:colOff>324966</xdr:colOff>
      <xdr:row>16</xdr:row>
      <xdr:rowOff>103662</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a:spLocks noChangeAspect="1"/>
        </xdr:cNvSpPr>
      </xdr:nvSpPr>
      <xdr:spPr>
        <a:xfrm>
          <a:off x="10235451" y="2826707"/>
          <a:ext cx="1595715" cy="296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r"/>
          <a:r>
            <a:rPr kumimoji="1" lang="en-US" altLang="ja-JP" sz="700" b="1">
              <a:solidFill>
                <a:sysClr val="windowText" lastClr="000000"/>
              </a:solidFill>
            </a:rPr>
            <a:t>(</a:t>
          </a:r>
          <a:r>
            <a:rPr kumimoji="1" lang="ja-JP" altLang="en-US" sz="700" b="1">
              <a:solidFill>
                <a:sysClr val="windowText" lastClr="000000"/>
              </a:solidFill>
            </a:rPr>
            <a:t>様式第</a:t>
          </a:r>
          <a:r>
            <a:rPr kumimoji="1" lang="en-US" altLang="ja-JP" sz="700" b="1">
              <a:solidFill>
                <a:sysClr val="windowText" lastClr="000000"/>
              </a:solidFill>
            </a:rPr>
            <a:t>4</a:t>
          </a:r>
          <a:r>
            <a:rPr kumimoji="1" lang="ja-JP" altLang="en-US" sz="700" b="1">
              <a:solidFill>
                <a:sysClr val="windowText" lastClr="000000"/>
              </a:solidFill>
            </a:rPr>
            <a:t>号</a:t>
          </a:r>
          <a:r>
            <a:rPr kumimoji="1" lang="en-US" altLang="ja-JP" sz="700" b="1">
              <a:solidFill>
                <a:sysClr val="windowText" lastClr="000000"/>
              </a:solidFill>
            </a:rPr>
            <a:t>)</a:t>
          </a:r>
          <a:r>
            <a:rPr kumimoji="1" lang="ja-JP" altLang="en-US" sz="700" b="1">
              <a:solidFill>
                <a:sysClr val="windowText" lastClr="000000"/>
              </a:solidFill>
            </a:rPr>
            <a:t>　技術者の施工経験</a:t>
          </a:r>
          <a:endParaRPr kumimoji="1" lang="en-US" altLang="ja-JP" sz="700" b="1">
            <a:solidFill>
              <a:sysClr val="windowText" lastClr="000000"/>
            </a:solidFill>
          </a:endParaRPr>
        </a:p>
      </xdr:txBody>
    </xdr:sp>
    <xdr:clientData/>
  </xdr:twoCellAnchor>
  <xdr:twoCellAnchor>
    <xdr:from>
      <xdr:col>8</xdr:col>
      <xdr:colOff>398700</xdr:colOff>
      <xdr:row>19</xdr:row>
      <xdr:rowOff>76407</xdr:rowOff>
    </xdr:from>
    <xdr:to>
      <xdr:col>10</xdr:col>
      <xdr:colOff>660375</xdr:colOff>
      <xdr:row>21</xdr:row>
      <xdr:rowOff>81194</xdr:rowOff>
    </xdr:to>
    <xdr:sp macro="" textlink="">
      <xdr:nvSpPr>
        <xdr:cNvPr id="45" name="四角形吹き出し 44">
          <a:extLst>
            <a:ext uri="{FF2B5EF4-FFF2-40B4-BE49-F238E27FC236}">
              <a16:creationId xmlns:a16="http://schemas.microsoft.com/office/drawing/2014/main" id="{00000000-0008-0000-0100-00002D000000}"/>
            </a:ext>
          </a:extLst>
        </xdr:cNvPr>
        <xdr:cNvSpPr/>
      </xdr:nvSpPr>
      <xdr:spPr>
        <a:xfrm>
          <a:off x="5475525" y="3610182"/>
          <a:ext cx="1633275" cy="347687"/>
        </a:xfrm>
        <a:prstGeom prst="wedgeRectCallout">
          <a:avLst>
            <a:gd name="adj1" fmla="val -82280"/>
            <a:gd name="adj2" fmla="val 51163"/>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8</xdr:col>
      <xdr:colOff>540385</xdr:colOff>
      <xdr:row>19</xdr:row>
      <xdr:rowOff>135257</xdr:rowOff>
    </xdr:from>
    <xdr:to>
      <xdr:col>10</xdr:col>
      <xdr:colOff>490993</xdr:colOff>
      <xdr:row>21</xdr:row>
      <xdr:rowOff>36089</xdr:rowOff>
    </xdr:to>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5617210" y="3669032"/>
          <a:ext cx="1322208" cy="2437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en-US" altLang="ja-JP" sz="900" b="1">
              <a:solidFill>
                <a:srgbClr val="FF0000"/>
              </a:solidFill>
            </a:rPr>
            <a:t>※</a:t>
          </a:r>
          <a:r>
            <a:rPr kumimoji="1" lang="ja-JP" altLang="en-US" sz="900" b="1">
              <a:solidFill>
                <a:srgbClr val="FF0000"/>
              </a:solidFill>
            </a:rPr>
            <a:t>必要な様式を選択する</a:t>
          </a:r>
        </a:p>
      </xdr:txBody>
    </xdr:sp>
    <xdr:clientData/>
  </xdr:twoCellAnchor>
  <xdr:twoCellAnchor>
    <xdr:from>
      <xdr:col>6</xdr:col>
      <xdr:colOff>574965</xdr:colOff>
      <xdr:row>21</xdr:row>
      <xdr:rowOff>74401</xdr:rowOff>
    </xdr:from>
    <xdr:to>
      <xdr:col>7</xdr:col>
      <xdr:colOff>480193</xdr:colOff>
      <xdr:row>22</xdr:row>
      <xdr:rowOff>84134</xdr:rowOff>
    </xdr:to>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4283365" y="3966951"/>
          <a:ext cx="591028" cy="181183"/>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15</xdr:col>
      <xdr:colOff>379875</xdr:colOff>
      <xdr:row>11</xdr:row>
      <xdr:rowOff>33622</xdr:rowOff>
    </xdr:from>
    <xdr:to>
      <xdr:col>16</xdr:col>
      <xdr:colOff>84600</xdr:colOff>
      <xdr:row>13</xdr:row>
      <xdr:rowOff>117665</xdr:rowOff>
    </xdr:to>
    <xdr:cxnSp macro="">
      <xdr:nvCxnSpPr>
        <xdr:cNvPr id="48" name="直線コネクタ 47">
          <a:extLst>
            <a:ext uri="{FF2B5EF4-FFF2-40B4-BE49-F238E27FC236}">
              <a16:creationId xmlns:a16="http://schemas.microsoft.com/office/drawing/2014/main" id="{00000000-0008-0000-0100-000030000000}"/>
            </a:ext>
          </a:extLst>
        </xdr:cNvPr>
        <xdr:cNvCxnSpPr/>
      </xdr:nvCxnSpPr>
      <xdr:spPr>
        <a:xfrm flipV="1">
          <a:off x="10514475" y="2195797"/>
          <a:ext cx="390525" cy="426943"/>
        </a:xfrm>
        <a:prstGeom prst="line">
          <a:avLst/>
        </a:prstGeom>
        <a:ln w="317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465600</xdr:colOff>
      <xdr:row>12</xdr:row>
      <xdr:rowOff>6748</xdr:rowOff>
    </xdr:from>
    <xdr:to>
      <xdr:col>18</xdr:col>
      <xdr:colOff>40337</xdr:colOff>
      <xdr:row>13</xdr:row>
      <xdr:rowOff>108140</xdr:rowOff>
    </xdr:to>
    <xdr:cxnSp macro="">
      <xdr:nvCxnSpPr>
        <xdr:cNvPr id="49" name="直線コネクタ 48">
          <a:extLst>
            <a:ext uri="{FF2B5EF4-FFF2-40B4-BE49-F238E27FC236}">
              <a16:creationId xmlns:a16="http://schemas.microsoft.com/office/drawing/2014/main" id="{00000000-0008-0000-0100-000031000000}"/>
            </a:ext>
          </a:extLst>
        </xdr:cNvPr>
        <xdr:cNvCxnSpPr/>
      </xdr:nvCxnSpPr>
      <xdr:spPr>
        <a:xfrm flipV="1">
          <a:off x="11971800" y="2340373"/>
          <a:ext cx="260537" cy="272842"/>
        </a:xfrm>
        <a:prstGeom prst="line">
          <a:avLst/>
        </a:prstGeom>
        <a:ln w="317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456075</xdr:colOff>
      <xdr:row>21</xdr:row>
      <xdr:rowOff>136715</xdr:rowOff>
    </xdr:from>
    <xdr:to>
      <xdr:col>18</xdr:col>
      <xdr:colOff>170325</xdr:colOff>
      <xdr:row>24</xdr:row>
      <xdr:rowOff>42587</xdr:rowOff>
    </xdr:to>
    <xdr:cxnSp macro="">
      <xdr:nvCxnSpPr>
        <xdr:cNvPr id="50" name="直線コネクタ 49">
          <a:extLst>
            <a:ext uri="{FF2B5EF4-FFF2-40B4-BE49-F238E27FC236}">
              <a16:creationId xmlns:a16="http://schemas.microsoft.com/office/drawing/2014/main" id="{00000000-0008-0000-0100-000032000000}"/>
            </a:ext>
          </a:extLst>
        </xdr:cNvPr>
        <xdr:cNvCxnSpPr/>
      </xdr:nvCxnSpPr>
      <xdr:spPr>
        <a:xfrm flipV="1">
          <a:off x="11962275" y="4013390"/>
          <a:ext cx="400050" cy="420222"/>
        </a:xfrm>
        <a:prstGeom prst="line">
          <a:avLst/>
        </a:prstGeom>
        <a:ln w="317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580460</xdr:colOff>
      <xdr:row>8</xdr:row>
      <xdr:rowOff>85168</xdr:rowOff>
    </xdr:from>
    <xdr:to>
      <xdr:col>18</xdr:col>
      <xdr:colOff>194978</xdr:colOff>
      <xdr:row>9</xdr:row>
      <xdr:rowOff>154644</xdr:rowOff>
    </xdr:to>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10715060" y="1723468"/>
          <a:ext cx="1671918" cy="2409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1100" b="1">
              <a:solidFill>
                <a:srgbClr val="0070C0"/>
              </a:solidFill>
            </a:rPr>
            <a:t>「</a:t>
          </a:r>
          <a:r>
            <a:rPr kumimoji="1" lang="en-US" altLang="ja-JP" sz="1100" b="1">
              <a:solidFill>
                <a:srgbClr val="0070C0"/>
              </a:solidFill>
            </a:rPr>
            <a:t>R4</a:t>
          </a:r>
          <a:r>
            <a:rPr kumimoji="1" lang="ja-JP" altLang="en-US" sz="1100" b="1">
              <a:solidFill>
                <a:srgbClr val="0070C0"/>
              </a:solidFill>
            </a:rPr>
            <a:t>年</a:t>
          </a:r>
          <a:r>
            <a:rPr kumimoji="1" lang="en-US" altLang="ja-JP" sz="1100" b="1">
              <a:solidFill>
                <a:srgbClr val="0070C0"/>
              </a:solidFill>
            </a:rPr>
            <a:t>10</a:t>
          </a:r>
          <a:r>
            <a:rPr kumimoji="1" lang="ja-JP" altLang="en-US" sz="1100" b="1">
              <a:solidFill>
                <a:srgbClr val="0070C0"/>
              </a:solidFill>
            </a:rPr>
            <a:t>月改定以降</a:t>
          </a:r>
          <a:r>
            <a:rPr kumimoji="1" lang="en-US" altLang="ja-JP" sz="1100" b="1">
              <a:solidFill>
                <a:srgbClr val="0070C0"/>
              </a:solidFill>
            </a:rPr>
            <a:t>】</a:t>
          </a:r>
          <a:endParaRPr kumimoji="1" lang="ja-JP" altLang="en-US" sz="1100" b="1">
            <a:solidFill>
              <a:srgbClr val="0070C0"/>
            </a:solidFill>
          </a:endParaRPr>
        </a:p>
      </xdr:txBody>
    </xdr:sp>
    <xdr:clientData/>
  </xdr:twoCellAnchor>
  <xdr:twoCellAnchor>
    <xdr:from>
      <xdr:col>11</xdr:col>
      <xdr:colOff>235322</xdr:colOff>
      <xdr:row>7</xdr:row>
      <xdr:rowOff>0</xdr:rowOff>
    </xdr:from>
    <xdr:to>
      <xdr:col>14</xdr:col>
      <xdr:colOff>683558</xdr:colOff>
      <xdr:row>8</xdr:row>
      <xdr:rowOff>22411</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7893422" y="1466850"/>
          <a:ext cx="2238936" cy="1938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1200" b="1">
              <a:solidFill>
                <a:sysClr val="windowText" lastClr="000000"/>
              </a:solidFill>
            </a:rPr>
            <a:t>■</a:t>
          </a:r>
          <a:r>
            <a:rPr kumimoji="1" lang="ja-JP" altLang="en-US" sz="1100" b="1">
              <a:solidFill>
                <a:sysClr val="windowText" lastClr="000000"/>
              </a:solidFill>
            </a:rPr>
            <a:t>技術資料提出のイメージ</a:t>
          </a:r>
        </a:p>
      </xdr:txBody>
    </xdr:sp>
    <xdr:clientData/>
  </xdr:twoCellAnchor>
  <xdr:twoCellAnchor>
    <xdr:from>
      <xdr:col>11</xdr:col>
      <xdr:colOff>179294</xdr:colOff>
      <xdr:row>32</xdr:row>
      <xdr:rowOff>44820</xdr:rowOff>
    </xdr:from>
    <xdr:to>
      <xdr:col>20</xdr:col>
      <xdr:colOff>874059</xdr:colOff>
      <xdr:row>58</xdr:row>
      <xdr:rowOff>13138</xdr:rowOff>
    </xdr:to>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7837394" y="5807445"/>
          <a:ext cx="6600265" cy="43879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参考</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提出様式</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・様式第１号：自己採点表兼評価点算定一覧表</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・様式第２号：工事成績評定評価対象工事資料</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・様式第３号：施工実績評価資料</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・様式第４号：配置予定技術者評価資料</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・様式第５号：施工計画</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簡易型の場合のみ明示</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・様式第６号：災害時地域貢献実績評価資料</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県内型・地域貢献重視型（県内外型・県外型）のみ明示</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・様式第７号：地域活動実績評価資料</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県内型のみ明示</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・様式第８号：技術提案書</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標準型の場合のみ明示</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・様式第９号：県内下請負の選定評価資料</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県外型のみ明示</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・様式第１４号：新規雇用実績</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・様式第１５号：若手又は女性技術者の配置資料</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・様式第１６－１号：登録基幹技能者の配置資料</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提出が必要な場合のみ明示</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・様式第１７号：災害時の基礎的事業継続力（ＢＣＰ）認定資料</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・様式第１８号：ＩＣＴ施工技術の活用計画書</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・様式第１９号：週休２日制工事の施工実績</a:t>
          </a:r>
          <a:endParaRPr lang="en-US" altLang="ja-JP" sz="1000" b="1">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rgbClr val="FF0000"/>
              </a:solidFill>
              <a:effectLst/>
              <a:latin typeface="+mn-lt"/>
              <a:ea typeface="+mn-ea"/>
              <a:cs typeface="+mn-cs"/>
            </a:rPr>
            <a:t>　</a:t>
          </a:r>
          <a:r>
            <a:rPr lang="ja-JP" altLang="en-US" sz="1000" b="1">
              <a:solidFill>
                <a:sysClr val="windowText" lastClr="000000"/>
              </a:solidFill>
              <a:effectLst/>
              <a:latin typeface="+mn-lt"/>
              <a:ea typeface="+mn-ea"/>
              <a:cs typeface="+mn-cs"/>
            </a:rPr>
            <a:t>・様式第２０号：防疫協定に基づく防疫業務実績評価資料</a:t>
          </a:r>
        </a:p>
        <a:p>
          <a:pPr marL="0" marR="0" indent="0" defTabSz="914400" eaLnBrk="1" fontAlgn="auto" latinLnBrk="0" hangingPunct="1">
            <a:lnSpc>
              <a:spcPct val="100000"/>
            </a:lnSpc>
            <a:spcBef>
              <a:spcPts val="0"/>
            </a:spcBef>
            <a:spcAft>
              <a:spcPts val="0"/>
            </a:spcAft>
            <a:buClrTx/>
            <a:buSzTx/>
            <a:buFontTx/>
            <a:buNone/>
            <a:tabLst/>
            <a:defRPr/>
          </a:pPr>
          <a:endParaRPr lang="ja-JP" altLang="en-US" sz="1000" b="1">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特別簡易型（</a:t>
          </a:r>
          <a:r>
            <a:rPr lang="en-US" altLang="ja-JP" sz="1000" b="1">
              <a:solidFill>
                <a:sysClr val="windowText" lastClr="000000"/>
              </a:solidFill>
              <a:effectLst/>
              <a:latin typeface="+mn-lt"/>
              <a:ea typeface="+mn-ea"/>
              <a:cs typeface="+mn-cs"/>
            </a:rPr>
            <a:t>Ⅰ</a:t>
          </a:r>
          <a:r>
            <a:rPr lang="ja-JP" altLang="en-US" sz="1000" b="1">
              <a:solidFill>
                <a:sysClr val="windowText" lastClr="000000"/>
              </a:solidFill>
              <a:effectLst/>
              <a:latin typeface="+mn-lt"/>
              <a:ea typeface="+mn-ea"/>
              <a:cs typeface="+mn-cs"/>
            </a:rPr>
            <a:t>）の場合</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・（評価項目）２</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企業の施工実績、３</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配置予定技術者の施工経験、４</a:t>
          </a:r>
          <a:r>
            <a:rPr lang="en-US" altLang="ja-JP" sz="1000" b="1">
              <a:solidFill>
                <a:sysClr val="windowText" lastClr="000000"/>
              </a:solidFill>
              <a:effectLst/>
              <a:latin typeface="+mn-lt"/>
              <a:ea typeface="+mn-ea"/>
              <a:cs typeface="+mn-cs"/>
            </a:rPr>
            <a:t>.</a:t>
          </a:r>
          <a:r>
            <a:rPr lang="ja-JP" altLang="en-US" sz="1000" b="1">
              <a:solidFill>
                <a:sysClr val="windowText" lastClr="000000"/>
              </a:solidFill>
              <a:effectLst/>
              <a:latin typeface="+mn-lt"/>
              <a:ea typeface="+mn-ea"/>
              <a:cs typeface="+mn-cs"/>
            </a:rPr>
            <a:t>配置予定技術者</a:t>
          </a:r>
        </a:p>
        <a:p>
          <a:pPr marL="0" marR="0" indent="0" defTabSz="914400" eaLnBrk="1" fontAlgn="auto" latinLnBrk="0" hangingPunct="1">
            <a:lnSpc>
              <a:spcPct val="100000"/>
            </a:lnSpc>
            <a:spcBef>
              <a:spcPts val="0"/>
            </a:spcBef>
            <a:spcAft>
              <a:spcPts val="0"/>
            </a:spcAft>
            <a:buClrTx/>
            <a:buSzTx/>
            <a:buFontTx/>
            <a:buNone/>
            <a:tabLst/>
            <a:defRPr/>
          </a:pPr>
          <a:r>
            <a:rPr lang="ja-JP" altLang="en-US" sz="1000" b="1">
              <a:solidFill>
                <a:sysClr val="windowText" lastClr="000000"/>
              </a:solidFill>
              <a:effectLst/>
              <a:latin typeface="+mn-lt"/>
              <a:ea typeface="+mn-ea"/>
              <a:cs typeface="+mn-cs"/>
            </a:rPr>
            <a:t>　　に関する提出資料については、競争参加資格確認資料に記載のとおり</a:t>
          </a:r>
        </a:p>
      </xdr:txBody>
    </xdr:sp>
    <xdr:clientData/>
  </xdr:twoCellAnchor>
  <xdr:twoCellAnchor>
    <xdr:from>
      <xdr:col>14</xdr:col>
      <xdr:colOff>321380</xdr:colOff>
      <xdr:row>18</xdr:row>
      <xdr:rowOff>143437</xdr:rowOff>
    </xdr:from>
    <xdr:to>
      <xdr:col>16</xdr:col>
      <xdr:colOff>356343</xdr:colOff>
      <xdr:row>29</xdr:row>
      <xdr:rowOff>132231</xdr:rowOff>
    </xdr:to>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9770180" y="3505762"/>
          <a:ext cx="1406563" cy="1874744"/>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535637</xdr:colOff>
      <xdr:row>30</xdr:row>
      <xdr:rowOff>132228</xdr:rowOff>
    </xdr:from>
    <xdr:to>
      <xdr:col>19</xdr:col>
      <xdr:colOff>16556</xdr:colOff>
      <xdr:row>32</xdr:row>
      <xdr:rowOff>32714</xdr:rowOff>
    </xdr:to>
    <xdr:sp macro="" textlink="">
      <xdr:nvSpPr>
        <xdr:cNvPr id="55" name="テキスト ボックス 54">
          <a:extLst>
            <a:ext uri="{FF2B5EF4-FFF2-40B4-BE49-F238E27FC236}">
              <a16:creationId xmlns:a16="http://schemas.microsoft.com/office/drawing/2014/main" id="{00000000-0008-0000-0100-000037000000}"/>
            </a:ext>
          </a:extLst>
        </xdr:cNvPr>
        <xdr:cNvSpPr txBox="1"/>
      </xdr:nvSpPr>
      <xdr:spPr>
        <a:xfrm>
          <a:off x="11356037" y="5551953"/>
          <a:ext cx="1538319" cy="2433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1050" b="1">
              <a:solidFill>
                <a:srgbClr val="0070C0"/>
              </a:solidFill>
            </a:rPr>
            <a:t>通しﾍﾟｰｼﾞを記入</a:t>
          </a:r>
        </a:p>
      </xdr:txBody>
    </xdr:sp>
    <xdr:clientData/>
  </xdr:twoCellAnchor>
  <xdr:twoCellAnchor>
    <xdr:from>
      <xdr:col>16</xdr:col>
      <xdr:colOff>307037</xdr:colOff>
      <xdr:row>29</xdr:row>
      <xdr:rowOff>40344</xdr:rowOff>
    </xdr:from>
    <xdr:to>
      <xdr:col>16</xdr:col>
      <xdr:colOff>546843</xdr:colOff>
      <xdr:row>30</xdr:row>
      <xdr:rowOff>98615</xdr:rowOff>
    </xdr:to>
    <xdr:cxnSp macro="">
      <xdr:nvCxnSpPr>
        <xdr:cNvPr id="56" name="直線矢印コネクタ 55">
          <a:extLst>
            <a:ext uri="{FF2B5EF4-FFF2-40B4-BE49-F238E27FC236}">
              <a16:creationId xmlns:a16="http://schemas.microsoft.com/office/drawing/2014/main" id="{00000000-0008-0000-0100-000038000000}"/>
            </a:ext>
          </a:extLst>
        </xdr:cNvPr>
        <xdr:cNvCxnSpPr/>
      </xdr:nvCxnSpPr>
      <xdr:spPr>
        <a:xfrm flipH="1" flipV="1">
          <a:off x="11127437" y="5288619"/>
          <a:ext cx="239806" cy="22972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479607</xdr:colOff>
      <xdr:row>28</xdr:row>
      <xdr:rowOff>40345</xdr:rowOff>
    </xdr:from>
    <xdr:to>
      <xdr:col>16</xdr:col>
      <xdr:colOff>602872</xdr:colOff>
      <xdr:row>30</xdr:row>
      <xdr:rowOff>98615</xdr:rowOff>
    </xdr:to>
    <xdr:cxnSp macro="">
      <xdr:nvCxnSpPr>
        <xdr:cNvPr id="57" name="直線矢印コネクタ 56">
          <a:extLst>
            <a:ext uri="{FF2B5EF4-FFF2-40B4-BE49-F238E27FC236}">
              <a16:creationId xmlns:a16="http://schemas.microsoft.com/office/drawing/2014/main" id="{00000000-0008-0000-0100-000039000000}"/>
            </a:ext>
          </a:extLst>
        </xdr:cNvPr>
        <xdr:cNvCxnSpPr/>
      </xdr:nvCxnSpPr>
      <xdr:spPr>
        <a:xfrm flipH="1" flipV="1">
          <a:off x="11300007" y="5117170"/>
          <a:ext cx="123265" cy="40117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22687</xdr:colOff>
      <xdr:row>27</xdr:row>
      <xdr:rowOff>23535</xdr:rowOff>
    </xdr:from>
    <xdr:to>
      <xdr:col>17</xdr:col>
      <xdr:colOff>26890</xdr:colOff>
      <xdr:row>30</xdr:row>
      <xdr:rowOff>132234</xdr:rowOff>
    </xdr:to>
    <xdr:cxnSp macro="">
      <xdr:nvCxnSpPr>
        <xdr:cNvPr id="58" name="直線矢印コネクタ 57">
          <a:extLst>
            <a:ext uri="{FF2B5EF4-FFF2-40B4-BE49-F238E27FC236}">
              <a16:creationId xmlns:a16="http://schemas.microsoft.com/office/drawing/2014/main" id="{00000000-0008-0000-0100-00003A000000}"/>
            </a:ext>
          </a:extLst>
        </xdr:cNvPr>
        <xdr:cNvCxnSpPr/>
      </xdr:nvCxnSpPr>
      <xdr:spPr>
        <a:xfrm flipH="1" flipV="1">
          <a:off x="11528887" y="4928910"/>
          <a:ext cx="4203" cy="62304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60341</xdr:colOff>
      <xdr:row>3</xdr:row>
      <xdr:rowOff>104701</xdr:rowOff>
    </xdr:from>
    <xdr:to>
      <xdr:col>10</xdr:col>
      <xdr:colOff>1005052</xdr:colOff>
      <xdr:row>6</xdr:row>
      <xdr:rowOff>94477</xdr:rowOff>
    </xdr:to>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5137166" y="876226"/>
          <a:ext cx="2316311" cy="5136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FF0000"/>
              </a:solidFill>
            </a:rPr>
            <a:t>提出日・申請者名称・連絡先等を記入</a:t>
          </a:r>
          <a:endParaRPr kumimoji="1" lang="en-US" altLang="ja-JP" sz="900" b="1">
            <a:solidFill>
              <a:srgbClr val="FF0000"/>
            </a:solidFill>
          </a:endParaRPr>
        </a:p>
        <a:p>
          <a:r>
            <a:rPr kumimoji="1" lang="ja-JP" altLang="en-US" sz="800" b="1">
              <a:solidFill>
                <a:srgbClr val="FF0000"/>
              </a:solidFill>
            </a:rPr>
            <a:t>（郵送で提出の場合は氏名欄に押印すること）</a:t>
          </a:r>
        </a:p>
      </xdr:txBody>
    </xdr:sp>
    <xdr:clientData/>
  </xdr:twoCellAnchor>
  <xdr:twoCellAnchor>
    <xdr:from>
      <xdr:col>8</xdr:col>
      <xdr:colOff>263334</xdr:colOff>
      <xdr:row>46</xdr:row>
      <xdr:rowOff>68186</xdr:rowOff>
    </xdr:from>
    <xdr:to>
      <xdr:col>10</xdr:col>
      <xdr:colOff>761060</xdr:colOff>
      <xdr:row>48</xdr:row>
      <xdr:rowOff>136066</xdr:rowOff>
    </xdr:to>
    <xdr:sp macro="" textlink="">
      <xdr:nvSpPr>
        <xdr:cNvPr id="60" name="テキスト ボックス 59">
          <a:extLst>
            <a:ext uri="{FF2B5EF4-FFF2-40B4-BE49-F238E27FC236}">
              <a16:creationId xmlns:a16="http://schemas.microsoft.com/office/drawing/2014/main" id="{00000000-0008-0000-0100-00003C000000}"/>
            </a:ext>
          </a:extLst>
        </xdr:cNvPr>
        <xdr:cNvSpPr txBox="1"/>
      </xdr:nvSpPr>
      <xdr:spPr>
        <a:xfrm>
          <a:off x="5340159" y="8231111"/>
          <a:ext cx="1869326" cy="4012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00B050"/>
              </a:solidFill>
            </a:rPr>
            <a:t>黒塗りのセル（未設定の評価項目）については、該当欄に入力しない</a:t>
          </a:r>
        </a:p>
      </xdr:txBody>
    </xdr:sp>
    <xdr:clientData/>
  </xdr:twoCellAnchor>
  <xdr:twoCellAnchor>
    <xdr:from>
      <xdr:col>8</xdr:col>
      <xdr:colOff>360602</xdr:colOff>
      <xdr:row>43</xdr:row>
      <xdr:rowOff>105491</xdr:rowOff>
    </xdr:from>
    <xdr:to>
      <xdr:col>10</xdr:col>
      <xdr:colOff>865834</xdr:colOff>
      <xdr:row>45</xdr:row>
      <xdr:rowOff>115771</xdr:rowOff>
    </xdr:to>
    <xdr:sp macro="" textlink="">
      <xdr:nvSpPr>
        <xdr:cNvPr id="61" name="テキスト ボックス 60">
          <a:extLst>
            <a:ext uri="{FF2B5EF4-FFF2-40B4-BE49-F238E27FC236}">
              <a16:creationId xmlns:a16="http://schemas.microsoft.com/office/drawing/2014/main" id="{00000000-0008-0000-0100-00003D000000}"/>
            </a:ext>
          </a:extLst>
        </xdr:cNvPr>
        <xdr:cNvSpPr txBox="1"/>
      </xdr:nvSpPr>
      <xdr:spPr>
        <a:xfrm>
          <a:off x="5437427" y="7754066"/>
          <a:ext cx="1876832" cy="353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00B050"/>
              </a:solidFill>
            </a:rPr>
            <a:t>未入力は評価対象としない</a:t>
          </a:r>
        </a:p>
      </xdr:txBody>
    </xdr:sp>
    <xdr:clientData/>
  </xdr:twoCellAnchor>
  <xdr:twoCellAnchor>
    <xdr:from>
      <xdr:col>8</xdr:col>
      <xdr:colOff>330779</xdr:colOff>
      <xdr:row>49</xdr:row>
      <xdr:rowOff>105070</xdr:rowOff>
    </xdr:from>
    <xdr:to>
      <xdr:col>10</xdr:col>
      <xdr:colOff>557892</xdr:colOff>
      <xdr:row>51</xdr:row>
      <xdr:rowOff>156927</xdr:rowOff>
    </xdr:to>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407604" y="8772820"/>
          <a:ext cx="1598713" cy="3947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FF0000"/>
              </a:solidFill>
            </a:rPr>
            <a:t>通しﾍﾟｰｼﾞ記入</a:t>
          </a:r>
          <a:endParaRPr kumimoji="1" lang="en-US" altLang="ja-JP" sz="900" b="1">
            <a:solidFill>
              <a:srgbClr val="FF0000"/>
            </a:solidFill>
          </a:endParaRPr>
        </a:p>
        <a:p>
          <a:r>
            <a:rPr kumimoji="1" lang="ja-JP" altLang="en-US" sz="900" b="1">
              <a:solidFill>
                <a:srgbClr val="FF0000"/>
              </a:solidFill>
            </a:rPr>
            <a:t>（当様式を</a:t>
          </a:r>
          <a:r>
            <a:rPr kumimoji="1" lang="en-US" altLang="ja-JP" sz="900" b="1">
              <a:solidFill>
                <a:srgbClr val="FF0000"/>
              </a:solidFill>
            </a:rPr>
            <a:t>1</a:t>
          </a:r>
          <a:r>
            <a:rPr kumimoji="1" lang="ja-JP" altLang="en-US" sz="900" b="1">
              <a:solidFill>
                <a:srgbClr val="FF0000"/>
              </a:solidFill>
            </a:rPr>
            <a:t>ﾍﾟｰｼﾞ目とする）</a:t>
          </a:r>
        </a:p>
      </xdr:txBody>
    </xdr:sp>
    <xdr:clientData/>
  </xdr:twoCellAnchor>
  <xdr:twoCellAnchor>
    <xdr:from>
      <xdr:col>5</xdr:col>
      <xdr:colOff>514138</xdr:colOff>
      <xdr:row>49</xdr:row>
      <xdr:rowOff>104851</xdr:rowOff>
    </xdr:from>
    <xdr:to>
      <xdr:col>7</xdr:col>
      <xdr:colOff>18176</xdr:colOff>
      <xdr:row>50</xdr:row>
      <xdr:rowOff>78827</xdr:rowOff>
    </xdr:to>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3533563" y="8772601"/>
          <a:ext cx="875638" cy="1454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ja-JP" altLang="en-US" sz="900" b="1">
              <a:solidFill>
                <a:srgbClr val="FF0000"/>
              </a:solidFill>
            </a:rPr>
            <a:t>全ﾍﾟｰｼﾞ数記入</a:t>
          </a:r>
        </a:p>
      </xdr:txBody>
    </xdr:sp>
    <xdr:clientData/>
  </xdr:twoCellAnchor>
  <xdr:twoCellAnchor>
    <xdr:from>
      <xdr:col>11</xdr:col>
      <xdr:colOff>71603</xdr:colOff>
      <xdr:row>57</xdr:row>
      <xdr:rowOff>121837</xdr:rowOff>
    </xdr:from>
    <xdr:to>
      <xdr:col>20</xdr:col>
      <xdr:colOff>1086271</xdr:colOff>
      <xdr:row>64</xdr:row>
      <xdr:rowOff>105102</xdr:rowOff>
    </xdr:to>
    <xdr:sp macro="" textlink="">
      <xdr:nvSpPr>
        <xdr:cNvPr id="64" name="テキスト ボックス 63">
          <a:extLst>
            <a:ext uri="{FF2B5EF4-FFF2-40B4-BE49-F238E27FC236}">
              <a16:creationId xmlns:a16="http://schemas.microsoft.com/office/drawing/2014/main" id="{00000000-0008-0000-0100-000040000000}"/>
            </a:ext>
          </a:extLst>
        </xdr:cNvPr>
        <xdr:cNvSpPr txBox="1"/>
      </xdr:nvSpPr>
      <xdr:spPr>
        <a:xfrm>
          <a:off x="7729703" y="10132612"/>
          <a:ext cx="6920168" cy="11834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r>
            <a:rPr kumimoji="1" lang="ja-JP" altLang="en-US" sz="1100" b="1">
              <a:solidFill>
                <a:srgbClr val="FF0000"/>
              </a:solidFill>
            </a:rPr>
            <a:t>　</a:t>
          </a:r>
          <a:r>
            <a:rPr kumimoji="1" lang="ja-JP" altLang="en-US" sz="1100" b="1" u="sng">
              <a:solidFill>
                <a:srgbClr val="FF0000"/>
              </a:solidFill>
            </a:rPr>
            <a:t>事後審査方式の場合</a:t>
          </a:r>
          <a:r>
            <a:rPr kumimoji="1" lang="ja-JP" altLang="en-US" sz="1100" b="1">
              <a:solidFill>
                <a:srgbClr val="FF0000"/>
              </a:solidFill>
            </a:rPr>
            <a:t>、開札前に発注機関の方で自己採点による評価点を電子入札システムに登録することとなります。その際、自動的に「評価完了通知書」が</a:t>
          </a:r>
          <a:r>
            <a:rPr kumimoji="1" lang="ja-JP" altLang="ja-JP" sz="1100" b="1">
              <a:solidFill>
                <a:srgbClr val="FF0000"/>
              </a:solidFill>
              <a:effectLst/>
              <a:latin typeface="+mn-lt"/>
              <a:ea typeface="+mn-ea"/>
              <a:cs typeface="+mn-cs"/>
            </a:rPr>
            <a:t>入札参加者に</a:t>
          </a:r>
          <a:r>
            <a:rPr kumimoji="1" lang="ja-JP" altLang="en-US" sz="1100" b="1">
              <a:solidFill>
                <a:srgbClr val="FF0000"/>
              </a:solidFill>
            </a:rPr>
            <a:t>発行されますが、技術資料の審査及び評価については、開札後となりますのでご留意願います。</a:t>
          </a:r>
          <a:endParaRPr kumimoji="1" lang="en-US" altLang="ja-JP" sz="1100" b="1">
            <a:solidFill>
              <a:srgbClr val="FF0000"/>
            </a:solidFill>
          </a:endParaRPr>
        </a:p>
        <a:p>
          <a:r>
            <a:rPr kumimoji="1" lang="ja-JP" altLang="en-US" sz="1100" b="1" u="none">
              <a:solidFill>
                <a:srgbClr val="FF0000"/>
              </a:solidFill>
            </a:rPr>
            <a:t>　</a:t>
          </a:r>
          <a:r>
            <a:rPr kumimoji="1" lang="ja-JP" altLang="en-US" sz="1100" b="1" u="sng">
              <a:solidFill>
                <a:srgbClr val="FF0000"/>
              </a:solidFill>
            </a:rPr>
            <a:t>事前審査方式の場合</a:t>
          </a:r>
          <a:r>
            <a:rPr kumimoji="1" lang="ja-JP" altLang="en-US" sz="1100" b="1">
              <a:solidFill>
                <a:srgbClr val="FF0000"/>
              </a:solidFill>
            </a:rPr>
            <a:t>は、これまで同様に技術資料を審査・評価後に「評価完了通知書」を発行します。</a:t>
          </a:r>
        </a:p>
      </xdr:txBody>
    </xdr:sp>
    <xdr:clientData/>
  </xdr:twoCellAnchor>
  <xdr:twoCellAnchor>
    <xdr:from>
      <xdr:col>8</xdr:col>
      <xdr:colOff>69193</xdr:colOff>
      <xdr:row>35</xdr:row>
      <xdr:rowOff>159211</xdr:rowOff>
    </xdr:from>
    <xdr:to>
      <xdr:col>10</xdr:col>
      <xdr:colOff>1029785</xdr:colOff>
      <xdr:row>41</xdr:row>
      <xdr:rowOff>90486</xdr:rowOff>
    </xdr:to>
    <xdr:sp macro="" textlink="">
      <xdr:nvSpPr>
        <xdr:cNvPr id="65" name="角丸四角形吹き出し 64">
          <a:extLst>
            <a:ext uri="{FF2B5EF4-FFF2-40B4-BE49-F238E27FC236}">
              <a16:creationId xmlns:a16="http://schemas.microsoft.com/office/drawing/2014/main" id="{00000000-0008-0000-0100-000041000000}"/>
            </a:ext>
          </a:extLst>
        </xdr:cNvPr>
        <xdr:cNvSpPr/>
      </xdr:nvSpPr>
      <xdr:spPr>
        <a:xfrm>
          <a:off x="5146018" y="6436186"/>
          <a:ext cx="2332192" cy="959975"/>
        </a:xfrm>
        <a:prstGeom prst="wedgeRoundRectCallout">
          <a:avLst>
            <a:gd name="adj1" fmla="val -89321"/>
            <a:gd name="adj2" fmla="val -78077"/>
            <a:gd name="adj3" fmla="val 16667"/>
          </a:avLst>
        </a:prstGeom>
        <a:solidFill>
          <a:schemeClr val="accent5">
            <a:lumMod val="20000"/>
            <a:lumOff val="8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148223</xdr:colOff>
      <xdr:row>36</xdr:row>
      <xdr:rowOff>53561</xdr:rowOff>
    </xdr:from>
    <xdr:to>
      <xdr:col>11</xdr:col>
      <xdr:colOff>94594</xdr:colOff>
      <xdr:row>41</xdr:row>
      <xdr:rowOff>85924</xdr:rowOff>
    </xdr:to>
    <xdr:sp macro="" textlink="">
      <xdr:nvSpPr>
        <xdr:cNvPr id="66" name="テキスト ボックス 65">
          <a:extLst>
            <a:ext uri="{FF2B5EF4-FFF2-40B4-BE49-F238E27FC236}">
              <a16:creationId xmlns:a16="http://schemas.microsoft.com/office/drawing/2014/main" id="{00000000-0008-0000-0100-000042000000}"/>
            </a:ext>
          </a:extLst>
        </xdr:cNvPr>
        <xdr:cNvSpPr txBox="1"/>
      </xdr:nvSpPr>
      <xdr:spPr>
        <a:xfrm>
          <a:off x="5225048" y="6501986"/>
          <a:ext cx="2527646" cy="8896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r>
            <a:rPr kumimoji="1" lang="ja-JP" altLang="en-US" sz="900" b="1">
              <a:solidFill>
                <a:srgbClr val="0070C0"/>
              </a:solidFill>
            </a:rPr>
            <a:t>●過小評価の場合</a:t>
          </a:r>
          <a:endParaRPr kumimoji="1" lang="en-US" altLang="ja-JP" sz="900" b="1">
            <a:solidFill>
              <a:srgbClr val="0070C0"/>
            </a:solidFill>
          </a:endParaRPr>
        </a:p>
        <a:p>
          <a:r>
            <a:rPr kumimoji="1" lang="ja-JP" altLang="en-US" sz="900" b="1">
              <a:solidFill>
                <a:sysClr val="windowText" lastClr="000000"/>
              </a:solidFill>
            </a:rPr>
            <a:t>　　自己評点より審査後の評価点が</a:t>
          </a:r>
          <a:endParaRPr kumimoji="1" lang="en-US" altLang="ja-JP" sz="900" b="1">
            <a:solidFill>
              <a:sysClr val="windowText" lastClr="000000"/>
            </a:solidFill>
          </a:endParaRPr>
        </a:p>
        <a:p>
          <a:r>
            <a:rPr kumimoji="1" lang="ja-JP" altLang="en-US" sz="900" b="1">
              <a:solidFill>
                <a:sysClr val="windowText" lastClr="000000"/>
              </a:solidFill>
            </a:rPr>
            <a:t>　　高い場合　⇒　</a:t>
          </a:r>
          <a:r>
            <a:rPr kumimoji="1" lang="ja-JP" altLang="en-US" sz="900" b="1">
              <a:solidFill>
                <a:srgbClr val="FF0000"/>
              </a:solidFill>
            </a:rPr>
            <a:t>「自己評点」が上限</a:t>
          </a:r>
          <a:endParaRPr kumimoji="1" lang="en-US" altLang="ja-JP" sz="900" b="1">
            <a:solidFill>
              <a:srgbClr val="FF0000"/>
            </a:solidFill>
          </a:endParaRPr>
        </a:p>
        <a:p>
          <a:r>
            <a:rPr kumimoji="1" lang="ja-JP" altLang="en-US" sz="900" b="1">
              <a:solidFill>
                <a:sysClr val="windowText" lastClr="000000"/>
              </a:solidFill>
            </a:rPr>
            <a:t>　　　 自己評点「</a:t>
          </a:r>
          <a:r>
            <a:rPr kumimoji="1" lang="en-US" altLang="ja-JP" sz="900" b="1">
              <a:solidFill>
                <a:sysClr val="windowText" lastClr="000000"/>
              </a:solidFill>
            </a:rPr>
            <a:t>2.0</a:t>
          </a:r>
          <a:r>
            <a:rPr kumimoji="1" lang="ja-JP" altLang="en-US" sz="900" b="1">
              <a:solidFill>
                <a:sysClr val="windowText" lastClr="000000"/>
              </a:solidFill>
            </a:rPr>
            <a:t>点」</a:t>
          </a:r>
          <a:endParaRPr kumimoji="1" lang="en-US" altLang="ja-JP" sz="900" b="1">
            <a:solidFill>
              <a:sysClr val="windowText" lastClr="000000"/>
            </a:solidFill>
          </a:endParaRPr>
        </a:p>
        <a:p>
          <a:r>
            <a:rPr kumimoji="1" lang="ja-JP" altLang="en-US" sz="900" b="1">
              <a:solidFill>
                <a:sysClr val="windowText" lastClr="000000"/>
              </a:solidFill>
            </a:rPr>
            <a:t>　　発注者審査「</a:t>
          </a:r>
          <a:r>
            <a:rPr kumimoji="1" lang="en-US" altLang="ja-JP" sz="900" b="1">
              <a:solidFill>
                <a:sysClr val="windowText" lastClr="000000"/>
              </a:solidFill>
            </a:rPr>
            <a:t>3.0</a:t>
          </a:r>
          <a:r>
            <a:rPr kumimoji="1" lang="ja-JP" altLang="en-US" sz="900" b="1">
              <a:solidFill>
                <a:sysClr val="windowText" lastClr="000000"/>
              </a:solidFill>
            </a:rPr>
            <a:t>点」</a:t>
          </a:r>
          <a:r>
            <a:rPr kumimoji="1" lang="ja-JP" altLang="en-US" sz="900" b="1" baseline="0">
              <a:solidFill>
                <a:sysClr val="windowText" lastClr="000000"/>
              </a:solidFill>
            </a:rPr>
            <a:t> </a:t>
          </a:r>
          <a:r>
            <a:rPr kumimoji="1" lang="ja-JP" altLang="en-US" sz="900" b="1">
              <a:solidFill>
                <a:sysClr val="windowText" lastClr="000000"/>
              </a:solidFill>
            </a:rPr>
            <a:t>⇒ </a:t>
          </a:r>
          <a:r>
            <a:rPr kumimoji="1" lang="ja-JP" altLang="en-US" sz="900" b="1">
              <a:solidFill>
                <a:srgbClr val="FF0000"/>
              </a:solidFill>
            </a:rPr>
            <a:t>評価点「</a:t>
          </a:r>
          <a:r>
            <a:rPr kumimoji="1" lang="en-US" altLang="ja-JP" sz="900" b="1">
              <a:solidFill>
                <a:srgbClr val="FF0000"/>
              </a:solidFill>
            </a:rPr>
            <a:t>2.0</a:t>
          </a:r>
          <a:r>
            <a:rPr kumimoji="1" lang="ja-JP" altLang="en-US" sz="900" b="1">
              <a:solidFill>
                <a:srgbClr val="FF0000"/>
              </a:solidFill>
            </a:rPr>
            <a:t>点」</a:t>
          </a:r>
        </a:p>
      </xdr:txBody>
    </xdr:sp>
    <xdr:clientData/>
  </xdr:twoCellAnchor>
  <xdr:twoCellAnchor>
    <xdr:from>
      <xdr:col>8</xdr:col>
      <xdr:colOff>190500</xdr:colOff>
      <xdr:row>28</xdr:row>
      <xdr:rowOff>12221</xdr:rowOff>
    </xdr:from>
    <xdr:to>
      <xdr:col>10</xdr:col>
      <xdr:colOff>882871</xdr:colOff>
      <xdr:row>32</xdr:row>
      <xdr:rowOff>7253</xdr:rowOff>
    </xdr:to>
    <xdr:sp macro="" textlink="">
      <xdr:nvSpPr>
        <xdr:cNvPr id="67" name="四角形吹き出し 66">
          <a:extLst>
            <a:ext uri="{FF2B5EF4-FFF2-40B4-BE49-F238E27FC236}">
              <a16:creationId xmlns:a16="http://schemas.microsoft.com/office/drawing/2014/main" id="{00000000-0008-0000-0100-000043000000}"/>
            </a:ext>
          </a:extLst>
        </xdr:cNvPr>
        <xdr:cNvSpPr/>
      </xdr:nvSpPr>
      <xdr:spPr>
        <a:xfrm>
          <a:off x="5267325" y="5089046"/>
          <a:ext cx="2063971" cy="680832"/>
        </a:xfrm>
        <a:prstGeom prst="wedgeRectCallout">
          <a:avLst>
            <a:gd name="adj1" fmla="val -62852"/>
            <a:gd name="adj2" fmla="val -41722"/>
          </a:avLst>
        </a:prstGeom>
        <a:solidFill>
          <a:srgbClr val="FFFF99"/>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8</xdr:col>
      <xdr:colOff>250965</xdr:colOff>
      <xdr:row>28</xdr:row>
      <xdr:rowOff>58028</xdr:rowOff>
    </xdr:from>
    <xdr:to>
      <xdr:col>10</xdr:col>
      <xdr:colOff>891340</xdr:colOff>
      <xdr:row>32</xdr:row>
      <xdr:rowOff>42549</xdr:rowOff>
    </xdr:to>
    <xdr:sp macro="" textlink="">
      <xdr:nvSpPr>
        <xdr:cNvPr id="68" name="テキスト ボックス 67">
          <a:extLst>
            <a:ext uri="{FF2B5EF4-FFF2-40B4-BE49-F238E27FC236}">
              <a16:creationId xmlns:a16="http://schemas.microsoft.com/office/drawing/2014/main" id="{00000000-0008-0000-0100-000044000000}"/>
            </a:ext>
          </a:extLst>
        </xdr:cNvPr>
        <xdr:cNvSpPr txBox="1"/>
      </xdr:nvSpPr>
      <xdr:spPr>
        <a:xfrm>
          <a:off x="5327790" y="5134853"/>
          <a:ext cx="2011975" cy="6703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r>
            <a:rPr kumimoji="1" lang="ja-JP" altLang="en-US" sz="900" b="1">
              <a:solidFill>
                <a:srgbClr val="FF0000"/>
              </a:solidFill>
            </a:rPr>
            <a:t>年度：該当年度選択（</a:t>
          </a:r>
          <a:r>
            <a:rPr kumimoji="1" lang="en-US" altLang="ja-JP" sz="900" b="1">
              <a:solidFill>
                <a:srgbClr val="FF0000"/>
              </a:solidFill>
            </a:rPr>
            <a:t>H29</a:t>
          </a:r>
          <a:r>
            <a:rPr kumimoji="1" lang="ja-JP" altLang="en-US" sz="900" b="1">
              <a:solidFill>
                <a:srgbClr val="FF0000"/>
              </a:solidFill>
            </a:rPr>
            <a:t>～</a:t>
          </a:r>
          <a:r>
            <a:rPr kumimoji="1" lang="en-US" altLang="ja-JP" sz="900" b="1">
              <a:solidFill>
                <a:srgbClr val="FF0000"/>
              </a:solidFill>
            </a:rPr>
            <a:t>R3</a:t>
          </a:r>
          <a:r>
            <a:rPr kumimoji="1" lang="ja-JP" altLang="en-US" sz="900" b="1">
              <a:solidFill>
                <a:srgbClr val="FF0000"/>
              </a:solidFill>
            </a:rPr>
            <a:t>）</a:t>
          </a:r>
          <a:endParaRPr kumimoji="1" lang="en-US" altLang="ja-JP" sz="900" b="1">
            <a:solidFill>
              <a:srgbClr val="FF0000"/>
            </a:solidFill>
          </a:endParaRPr>
        </a:p>
        <a:p>
          <a:r>
            <a:rPr kumimoji="1" lang="ja-JP" altLang="en-US" sz="900" b="1">
              <a:solidFill>
                <a:srgbClr val="FF0000"/>
              </a:solidFill>
            </a:rPr>
            <a:t>区分：（知事、企業局長・・・）</a:t>
          </a:r>
          <a:endParaRPr kumimoji="1" lang="en-US" altLang="ja-JP" sz="900" b="1">
            <a:solidFill>
              <a:srgbClr val="FF0000"/>
            </a:solidFill>
          </a:endParaRPr>
        </a:p>
        <a:p>
          <a:r>
            <a:rPr kumimoji="1" lang="ja-JP" altLang="en-US" sz="900" b="1">
              <a:solidFill>
                <a:srgbClr val="FF0000"/>
              </a:solidFill>
            </a:rPr>
            <a:t>工種：（道路、橋梁、河川・・・）</a:t>
          </a:r>
          <a:endParaRPr kumimoji="1" lang="en-US" altLang="ja-JP" sz="900" b="1">
            <a:solidFill>
              <a:srgbClr val="FF0000"/>
            </a:solidFill>
          </a:endParaRPr>
        </a:p>
        <a:p>
          <a:r>
            <a:rPr kumimoji="1" lang="ja-JP" altLang="en-US" sz="900" b="1">
              <a:solidFill>
                <a:srgbClr val="FF0000"/>
              </a:solidFill>
            </a:rPr>
            <a:t>転籍：受賞時の会社が違う場合：有</a:t>
          </a:r>
          <a:endParaRPr kumimoji="1" lang="en-US" altLang="ja-JP" sz="900" b="1">
            <a:solidFill>
              <a:srgbClr val="FF0000"/>
            </a:solidFill>
          </a:endParaRPr>
        </a:p>
        <a:p>
          <a:endParaRPr kumimoji="1" lang="en-US" altLang="ja-JP" sz="900" b="1">
            <a:solidFill>
              <a:srgbClr val="FF0000"/>
            </a:solidFill>
          </a:endParaRPr>
        </a:p>
        <a:p>
          <a:endParaRPr kumimoji="0" lang="en-US" altLang="ja-JP" sz="1100" b="0" i="0" u="none" strike="noStrike">
            <a:solidFill>
              <a:schemeClr val="dk1"/>
            </a:solidFill>
            <a:effectLst/>
            <a:latin typeface="+mn-lt"/>
            <a:ea typeface="+mn-ea"/>
            <a:cs typeface="+mn-cs"/>
          </a:endParaRPr>
        </a:p>
        <a:p>
          <a:endParaRPr kumimoji="0" lang="en-US" altLang="ja-JP" sz="1100" b="0" i="0" u="none" strike="noStrike">
            <a:solidFill>
              <a:schemeClr val="dk1"/>
            </a:solidFill>
            <a:effectLst/>
            <a:latin typeface="+mn-lt"/>
            <a:ea typeface="+mn-ea"/>
            <a:cs typeface="+mn-cs"/>
          </a:endParaRPr>
        </a:p>
        <a:p>
          <a:r>
            <a:rPr lang="ja-JP" altLang="en-US" sz="900"/>
            <a:t> </a:t>
          </a:r>
          <a:endParaRPr kumimoji="1" lang="ja-JP" altLang="en-US" sz="900" b="1">
            <a:solidFill>
              <a:srgbClr val="FF0000"/>
            </a:solidFill>
          </a:endParaRPr>
        </a:p>
      </xdr:txBody>
    </xdr:sp>
    <xdr:clientData/>
  </xdr:twoCellAnchor>
  <xdr:twoCellAnchor>
    <xdr:from>
      <xdr:col>15</xdr:col>
      <xdr:colOff>486337</xdr:colOff>
      <xdr:row>11</xdr:row>
      <xdr:rowOff>47651</xdr:rowOff>
    </xdr:from>
    <xdr:to>
      <xdr:col>18</xdr:col>
      <xdr:colOff>24657</xdr:colOff>
      <xdr:row>12</xdr:row>
      <xdr:rowOff>33062</xdr:rowOff>
    </xdr:to>
    <xdr:sp macro="" textlink="">
      <xdr:nvSpPr>
        <xdr:cNvPr id="69" name="テキスト ボックス 68">
          <a:extLst>
            <a:ext uri="{FF2B5EF4-FFF2-40B4-BE49-F238E27FC236}">
              <a16:creationId xmlns:a16="http://schemas.microsoft.com/office/drawing/2014/main" id="{00000000-0008-0000-0100-000045000000}"/>
            </a:ext>
          </a:extLst>
        </xdr:cNvPr>
        <xdr:cNvSpPr txBox="1">
          <a:spLocks noChangeAspect="1"/>
        </xdr:cNvSpPr>
      </xdr:nvSpPr>
      <xdr:spPr>
        <a:xfrm>
          <a:off x="10620937" y="2209826"/>
          <a:ext cx="1595720" cy="1568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r"/>
          <a:r>
            <a:rPr kumimoji="1" lang="en-US" altLang="ja-JP" sz="700" b="1">
              <a:solidFill>
                <a:sysClr val="windowText" lastClr="000000"/>
              </a:solidFill>
            </a:rPr>
            <a:t>(</a:t>
          </a:r>
          <a:r>
            <a:rPr kumimoji="1" lang="ja-JP" altLang="en-US" sz="700" b="1">
              <a:solidFill>
                <a:sysClr val="windowText" lastClr="000000"/>
              </a:solidFill>
            </a:rPr>
            <a:t>様式第</a:t>
          </a:r>
          <a:r>
            <a:rPr kumimoji="1" lang="en-US" altLang="ja-JP" sz="700" b="1">
              <a:solidFill>
                <a:sysClr val="windowText" lastClr="000000"/>
              </a:solidFill>
            </a:rPr>
            <a:t>17</a:t>
          </a:r>
          <a:r>
            <a:rPr kumimoji="1" lang="ja-JP" altLang="en-US" sz="700" b="1">
              <a:solidFill>
                <a:sysClr val="windowText" lastClr="000000"/>
              </a:solidFill>
            </a:rPr>
            <a:t>号</a:t>
          </a:r>
          <a:r>
            <a:rPr kumimoji="1" lang="en-US" altLang="ja-JP" sz="700" b="1">
              <a:solidFill>
                <a:sysClr val="windowText" lastClr="000000"/>
              </a:solidFill>
            </a:rPr>
            <a:t>)</a:t>
          </a:r>
          <a:r>
            <a:rPr kumimoji="1" lang="ja-JP" altLang="en-US" sz="700" b="1">
              <a:solidFill>
                <a:sysClr val="windowText" lastClr="000000"/>
              </a:solidFill>
            </a:rPr>
            <a:t>　</a:t>
          </a:r>
          <a:r>
            <a:rPr kumimoji="1" lang="en-US" altLang="ja-JP" sz="700" b="1">
              <a:solidFill>
                <a:sysClr val="windowText" lastClr="000000"/>
              </a:solidFill>
            </a:rPr>
            <a:t>BCP</a:t>
          </a:r>
          <a:r>
            <a:rPr kumimoji="1" lang="ja-JP" altLang="en-US" sz="700" b="1">
              <a:solidFill>
                <a:sysClr val="windowText" lastClr="000000"/>
              </a:solidFill>
            </a:rPr>
            <a:t>の認定</a:t>
          </a:r>
          <a:endParaRPr kumimoji="1" lang="en-US" altLang="ja-JP" sz="700" b="1">
            <a:solidFill>
              <a:sysClr val="windowText" lastClr="000000"/>
            </a:solidFill>
          </a:endParaRPr>
        </a:p>
      </xdr:txBody>
    </xdr:sp>
    <xdr:clientData/>
  </xdr:twoCellAnchor>
  <xdr:twoCellAnchor>
    <xdr:from>
      <xdr:col>13</xdr:col>
      <xdr:colOff>122699</xdr:colOff>
      <xdr:row>30</xdr:row>
      <xdr:rowOff>99734</xdr:rowOff>
    </xdr:from>
    <xdr:to>
      <xdr:col>16</xdr:col>
      <xdr:colOff>494174</xdr:colOff>
      <xdr:row>31</xdr:row>
      <xdr:rowOff>165289</xdr:rowOff>
    </xdr:to>
    <xdr:sp macro="" textlink="">
      <xdr:nvSpPr>
        <xdr:cNvPr id="70" name="テキスト ボックス 69">
          <a:extLst>
            <a:ext uri="{FF2B5EF4-FFF2-40B4-BE49-F238E27FC236}">
              <a16:creationId xmlns:a16="http://schemas.microsoft.com/office/drawing/2014/main" id="{00000000-0008-0000-0100-000046000000}"/>
            </a:ext>
          </a:extLst>
        </xdr:cNvPr>
        <xdr:cNvSpPr txBox="1"/>
      </xdr:nvSpPr>
      <xdr:spPr>
        <a:xfrm>
          <a:off x="8885699" y="5519459"/>
          <a:ext cx="2428875" cy="2370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r>
            <a:rPr kumimoji="1" lang="en-US" altLang="ja-JP" sz="900" b="1">
              <a:solidFill>
                <a:srgbClr val="0070C0"/>
              </a:solidFill>
            </a:rPr>
            <a:t>※</a:t>
          </a:r>
          <a:r>
            <a:rPr kumimoji="1" lang="ja-JP" altLang="en-US" sz="900" b="1">
              <a:solidFill>
                <a:srgbClr val="0070C0"/>
              </a:solidFill>
            </a:rPr>
            <a:t>様式第１号の評価項目順に提出願います。</a:t>
          </a:r>
        </a:p>
      </xdr:txBody>
    </xdr:sp>
    <xdr:clientData/>
  </xdr:twoCellAnchor>
  <xdr:twoCellAnchor>
    <xdr:from>
      <xdr:col>7</xdr:col>
      <xdr:colOff>65690</xdr:colOff>
      <xdr:row>27</xdr:row>
      <xdr:rowOff>91966</xdr:rowOff>
    </xdr:from>
    <xdr:to>
      <xdr:col>7</xdr:col>
      <xdr:colOff>567559</xdr:colOff>
      <xdr:row>29</xdr:row>
      <xdr:rowOff>52552</xdr:rowOff>
    </xdr:to>
    <xdr:sp macro="" textlink="">
      <xdr:nvSpPr>
        <xdr:cNvPr id="71" name="正方形/長方形 70">
          <a:extLst>
            <a:ext uri="{FF2B5EF4-FFF2-40B4-BE49-F238E27FC236}">
              <a16:creationId xmlns:a16="http://schemas.microsoft.com/office/drawing/2014/main" id="{00000000-0008-0000-0100-000047000000}"/>
            </a:ext>
          </a:extLst>
        </xdr:cNvPr>
        <xdr:cNvSpPr/>
      </xdr:nvSpPr>
      <xdr:spPr>
        <a:xfrm>
          <a:off x="4456715" y="4997341"/>
          <a:ext cx="501869" cy="303486"/>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clientData/>
  </xdr:twoCellAnchor>
  <xdr:twoCellAnchor>
    <xdr:from>
      <xdr:col>8</xdr:col>
      <xdr:colOff>82249</xdr:colOff>
      <xdr:row>21</xdr:row>
      <xdr:rowOff>162719</xdr:rowOff>
    </xdr:from>
    <xdr:to>
      <xdr:col>10</xdr:col>
      <xdr:colOff>1042733</xdr:colOff>
      <xdr:row>27</xdr:row>
      <xdr:rowOff>105508</xdr:rowOff>
    </xdr:to>
    <xdr:sp macro="" textlink="">
      <xdr:nvSpPr>
        <xdr:cNvPr id="72" name="角丸四角形吹き出し 71">
          <a:extLst>
            <a:ext uri="{FF2B5EF4-FFF2-40B4-BE49-F238E27FC236}">
              <a16:creationId xmlns:a16="http://schemas.microsoft.com/office/drawing/2014/main" id="{00000000-0008-0000-0100-000048000000}"/>
            </a:ext>
          </a:extLst>
        </xdr:cNvPr>
        <xdr:cNvSpPr/>
      </xdr:nvSpPr>
      <xdr:spPr>
        <a:xfrm>
          <a:off x="5159074" y="4039394"/>
          <a:ext cx="2332084" cy="971489"/>
        </a:xfrm>
        <a:prstGeom prst="wedgeRoundRectCallout">
          <a:avLst>
            <a:gd name="adj1" fmla="val -89239"/>
            <a:gd name="adj2" fmla="val -48063"/>
            <a:gd name="adj3" fmla="val 16667"/>
          </a:avLst>
        </a:prstGeom>
        <a:solidFill>
          <a:schemeClr val="accent5">
            <a:lumMod val="20000"/>
            <a:lumOff val="8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113617</xdr:colOff>
      <xdr:row>22</xdr:row>
      <xdr:rowOff>125354</xdr:rowOff>
    </xdr:from>
    <xdr:to>
      <xdr:col>10</xdr:col>
      <xdr:colOff>1005720</xdr:colOff>
      <xdr:row>27</xdr:row>
      <xdr:rowOff>144591</xdr:rowOff>
    </xdr:to>
    <xdr:sp macro="" textlink="">
      <xdr:nvSpPr>
        <xdr:cNvPr id="73" name="テキスト ボックス 72">
          <a:extLst>
            <a:ext uri="{FF2B5EF4-FFF2-40B4-BE49-F238E27FC236}">
              <a16:creationId xmlns:a16="http://schemas.microsoft.com/office/drawing/2014/main" id="{00000000-0008-0000-0100-000049000000}"/>
            </a:ext>
          </a:extLst>
        </xdr:cNvPr>
        <xdr:cNvSpPr txBox="1"/>
      </xdr:nvSpPr>
      <xdr:spPr>
        <a:xfrm>
          <a:off x="5190442" y="4173479"/>
          <a:ext cx="2263703" cy="876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r>
            <a:rPr kumimoji="1" lang="ja-JP" altLang="en-US" sz="900" b="1">
              <a:solidFill>
                <a:srgbClr val="0070C0"/>
              </a:solidFill>
            </a:rPr>
            <a:t>●過大評価の場合</a:t>
          </a:r>
          <a:endParaRPr kumimoji="1" lang="en-US" altLang="ja-JP" sz="900" b="1">
            <a:solidFill>
              <a:srgbClr val="0070C0"/>
            </a:solidFill>
          </a:endParaRPr>
        </a:p>
        <a:p>
          <a:r>
            <a:rPr kumimoji="1" lang="ja-JP" altLang="en-US" sz="900" b="1">
              <a:solidFill>
                <a:sysClr val="windowText" lastClr="000000"/>
              </a:solidFill>
            </a:rPr>
            <a:t>　　自己評点より審査後の評価点が</a:t>
          </a:r>
          <a:endParaRPr kumimoji="1" lang="en-US" altLang="ja-JP" sz="900" b="1">
            <a:solidFill>
              <a:sysClr val="windowText" lastClr="000000"/>
            </a:solidFill>
          </a:endParaRPr>
        </a:p>
        <a:p>
          <a:r>
            <a:rPr kumimoji="1" lang="ja-JP" altLang="en-US" sz="900" b="1">
              <a:solidFill>
                <a:sysClr val="windowText" lastClr="000000"/>
              </a:solidFill>
            </a:rPr>
            <a:t>　　低い場合　⇒　</a:t>
          </a:r>
          <a:r>
            <a:rPr kumimoji="1" lang="ja-JP" altLang="en-US" sz="900" b="1">
              <a:solidFill>
                <a:srgbClr val="FF0000"/>
              </a:solidFill>
            </a:rPr>
            <a:t>「本来の評価点」とする。</a:t>
          </a:r>
          <a:endParaRPr kumimoji="1" lang="en-US" altLang="ja-JP" sz="900" b="1">
            <a:solidFill>
              <a:srgbClr val="FF0000"/>
            </a:solidFill>
          </a:endParaRPr>
        </a:p>
        <a:p>
          <a:r>
            <a:rPr kumimoji="1" lang="ja-JP" altLang="en-US" sz="900" b="1">
              <a:solidFill>
                <a:sysClr val="windowText" lastClr="000000"/>
              </a:solidFill>
            </a:rPr>
            <a:t>　　　 自己評点「</a:t>
          </a:r>
          <a:r>
            <a:rPr kumimoji="1" lang="en-US" altLang="ja-JP" sz="900" b="1">
              <a:solidFill>
                <a:sysClr val="windowText" lastClr="000000"/>
              </a:solidFill>
            </a:rPr>
            <a:t>1.0</a:t>
          </a:r>
          <a:r>
            <a:rPr kumimoji="1" lang="ja-JP" altLang="en-US" sz="900" b="1">
              <a:solidFill>
                <a:sysClr val="windowText" lastClr="000000"/>
              </a:solidFill>
            </a:rPr>
            <a:t>点」</a:t>
          </a:r>
          <a:endParaRPr kumimoji="1" lang="en-US" altLang="ja-JP" sz="900" b="1">
            <a:solidFill>
              <a:sysClr val="windowText" lastClr="000000"/>
            </a:solidFill>
          </a:endParaRPr>
        </a:p>
        <a:p>
          <a:r>
            <a:rPr kumimoji="1" lang="ja-JP" altLang="en-US" sz="900" b="1">
              <a:solidFill>
                <a:sysClr val="windowText" lastClr="000000"/>
              </a:solidFill>
            </a:rPr>
            <a:t>　　発注者審査「</a:t>
          </a:r>
          <a:r>
            <a:rPr kumimoji="1" lang="en-US" altLang="ja-JP" sz="900" b="1">
              <a:solidFill>
                <a:sysClr val="windowText" lastClr="000000"/>
              </a:solidFill>
            </a:rPr>
            <a:t>0.5</a:t>
          </a:r>
          <a:r>
            <a:rPr kumimoji="1" lang="ja-JP" altLang="en-US" sz="900" b="1">
              <a:solidFill>
                <a:sysClr val="windowText" lastClr="000000"/>
              </a:solidFill>
            </a:rPr>
            <a:t>点」</a:t>
          </a:r>
          <a:r>
            <a:rPr kumimoji="1" lang="ja-JP" altLang="en-US" sz="900" b="1" baseline="0">
              <a:solidFill>
                <a:sysClr val="windowText" lastClr="000000"/>
              </a:solidFill>
            </a:rPr>
            <a:t> </a:t>
          </a:r>
          <a:r>
            <a:rPr kumimoji="1" lang="ja-JP" altLang="en-US" sz="900" b="1">
              <a:solidFill>
                <a:sysClr val="windowText" lastClr="000000"/>
              </a:solidFill>
            </a:rPr>
            <a:t>⇒ </a:t>
          </a:r>
          <a:r>
            <a:rPr kumimoji="1" lang="ja-JP" altLang="en-US" sz="900" b="1">
              <a:solidFill>
                <a:srgbClr val="FF0000"/>
              </a:solidFill>
            </a:rPr>
            <a:t>評価点「</a:t>
          </a:r>
          <a:r>
            <a:rPr kumimoji="1" lang="en-US" altLang="ja-JP" sz="900" b="1">
              <a:solidFill>
                <a:srgbClr val="FF0000"/>
              </a:solidFill>
            </a:rPr>
            <a:t>0.5</a:t>
          </a:r>
          <a:r>
            <a:rPr kumimoji="1" lang="ja-JP" altLang="en-US" sz="900" b="1">
              <a:solidFill>
                <a:srgbClr val="FF0000"/>
              </a:solidFill>
            </a:rPr>
            <a:t>点」</a:t>
          </a:r>
        </a:p>
      </xdr:txBody>
    </xdr:sp>
    <xdr:clientData/>
  </xdr:twoCellAnchor>
  <xdr:twoCellAnchor>
    <xdr:from>
      <xdr:col>7</xdr:col>
      <xdr:colOff>234950</xdr:colOff>
      <xdr:row>49</xdr:row>
      <xdr:rowOff>88900</xdr:rowOff>
    </xdr:from>
    <xdr:to>
      <xdr:col>7</xdr:col>
      <xdr:colOff>641350</xdr:colOff>
      <xdr:row>50</xdr:row>
      <xdr:rowOff>107950</xdr:rowOff>
    </xdr:to>
    <xdr:sp macro="" textlink="">
      <xdr:nvSpPr>
        <xdr:cNvPr id="82" name="テキスト ボックス 81">
          <a:extLst>
            <a:ext uri="{FF2B5EF4-FFF2-40B4-BE49-F238E27FC236}">
              <a16:creationId xmlns:a16="http://schemas.microsoft.com/office/drawing/2014/main" id="{00000000-0008-0000-0100-000052000000}"/>
            </a:ext>
          </a:extLst>
        </xdr:cNvPr>
        <xdr:cNvSpPr txBox="1"/>
      </xdr:nvSpPr>
      <xdr:spPr>
        <a:xfrm>
          <a:off x="4629150" y="8775700"/>
          <a:ext cx="406400" cy="190500"/>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800">
              <a:latin typeface="+mn-ea"/>
              <a:ea typeface="+mn-ea"/>
            </a:rPr>
            <a:t>P1</a:t>
          </a:r>
          <a:endParaRPr kumimoji="1" lang="ja-JP" altLang="en-US" sz="800">
            <a:latin typeface="+mn-ea"/>
            <a:ea typeface="+mn-ea"/>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BA170"/>
  <sheetViews>
    <sheetView showGridLines="0" tabSelected="1" topLeftCell="A48" zoomScaleNormal="100" zoomScaleSheetLayoutView="115" workbookViewId="0">
      <selection activeCell="F31" sqref="F31:G31"/>
    </sheetView>
  </sheetViews>
  <sheetFormatPr defaultRowHeight="13.5" x14ac:dyDescent="0.15"/>
  <cols>
    <col min="1" max="3" width="4.375" customWidth="1"/>
    <col min="4" max="4" width="9.25" customWidth="1"/>
    <col min="5" max="5" width="16.5" customWidth="1"/>
    <col min="6" max="6" width="28.125" customWidth="1"/>
    <col min="7" max="7" width="12.75" customWidth="1"/>
    <col min="8" max="8" width="6.375" customWidth="1"/>
    <col min="9" max="9" width="6.25" customWidth="1"/>
    <col min="10" max="10" width="7.25" customWidth="1"/>
    <col min="11" max="11" width="7" customWidth="1"/>
    <col min="12" max="14" width="6.125" customWidth="1"/>
    <col min="15" max="15" width="3.75" customWidth="1"/>
    <col min="16" max="16" width="11.125" customWidth="1"/>
    <col min="17" max="17" width="45" customWidth="1"/>
    <col min="18" max="43" width="7.875" customWidth="1"/>
  </cols>
  <sheetData>
    <row r="1" spans="1:40" ht="16.5" customHeight="1" x14ac:dyDescent="0.15">
      <c r="B1" s="141"/>
      <c r="C1" s="90" t="s">
        <v>100</v>
      </c>
      <c r="D1" s="7"/>
      <c r="E1" s="7"/>
      <c r="F1" s="7"/>
      <c r="G1" s="142" t="s">
        <v>316</v>
      </c>
      <c r="H1" s="143"/>
      <c r="I1" s="143"/>
      <c r="J1" s="143"/>
      <c r="K1" s="143"/>
      <c r="L1" s="143"/>
      <c r="M1" s="143"/>
      <c r="N1" s="143"/>
    </row>
    <row r="2" spans="1:40" ht="18.75" customHeight="1" x14ac:dyDescent="0.15">
      <c r="B2" s="141"/>
      <c r="C2" s="144" t="s">
        <v>98</v>
      </c>
      <c r="D2" s="144"/>
      <c r="E2" s="144"/>
      <c r="F2" s="144"/>
      <c r="G2" s="144"/>
      <c r="H2" s="144"/>
      <c r="I2" s="144"/>
      <c r="J2" s="144"/>
      <c r="K2" s="144"/>
      <c r="L2" s="144"/>
      <c r="M2" s="144"/>
      <c r="N2" s="144"/>
      <c r="AA2" s="7"/>
      <c r="AB2" s="7"/>
      <c r="AC2" s="7"/>
    </row>
    <row r="3" spans="1:40" ht="14.25" customHeight="1" x14ac:dyDescent="0.15">
      <c r="B3" s="141"/>
      <c r="C3" s="145" t="s">
        <v>99</v>
      </c>
      <c r="D3" s="145"/>
      <c r="E3" s="145"/>
      <c r="F3" s="145"/>
      <c r="G3" s="145"/>
      <c r="H3" s="145"/>
      <c r="I3" s="145"/>
      <c r="J3" s="145"/>
      <c r="K3" s="145"/>
      <c r="L3" s="145"/>
      <c r="M3" s="145"/>
      <c r="N3" s="145"/>
      <c r="W3" s="18"/>
      <c r="X3" s="18"/>
      <c r="Y3" s="18"/>
      <c r="Z3" s="18"/>
      <c r="AA3" s="7"/>
      <c r="AB3" s="7"/>
      <c r="AC3" s="7"/>
    </row>
    <row r="4" spans="1:40" ht="14.25" customHeight="1" x14ac:dyDescent="0.15">
      <c r="A4" s="146"/>
      <c r="B4" s="146"/>
      <c r="C4" s="41"/>
      <c r="D4" s="41"/>
      <c r="E4" s="41"/>
      <c r="F4" s="41"/>
      <c r="G4" s="41"/>
      <c r="H4" s="42"/>
      <c r="I4" s="147" t="s">
        <v>57</v>
      </c>
      <c r="J4" s="148"/>
      <c r="K4" s="148"/>
      <c r="L4" s="148"/>
      <c r="M4" s="148"/>
      <c r="N4" s="148"/>
      <c r="O4" s="17"/>
      <c r="P4" s="18"/>
      <c r="Q4" s="18"/>
      <c r="R4" s="18"/>
      <c r="S4" s="18"/>
      <c r="T4" s="18"/>
      <c r="U4" s="18"/>
      <c r="V4" s="18"/>
      <c r="W4" s="18"/>
      <c r="X4" s="18"/>
      <c r="Y4" s="18"/>
      <c r="Z4" s="18"/>
      <c r="AA4" s="7"/>
      <c r="AB4" s="7"/>
      <c r="AC4" s="7"/>
    </row>
    <row r="5" spans="1:40" ht="15" customHeight="1" x14ac:dyDescent="0.15">
      <c r="A5" s="31"/>
      <c r="B5" s="136"/>
      <c r="C5" s="41"/>
      <c r="D5" s="137" t="s">
        <v>326</v>
      </c>
      <c r="E5" s="137"/>
      <c r="F5" s="137"/>
      <c r="G5" s="42"/>
      <c r="H5" s="42"/>
      <c r="I5" s="42"/>
      <c r="J5" s="42"/>
      <c r="K5" s="42"/>
      <c r="L5" s="42"/>
      <c r="M5" s="42"/>
      <c r="N5" s="42"/>
      <c r="O5" s="17"/>
      <c r="P5" s="18"/>
      <c r="Q5" s="18"/>
      <c r="R5" s="18"/>
      <c r="S5" s="18"/>
      <c r="T5" s="18"/>
      <c r="U5" s="18"/>
      <c r="V5" s="18"/>
      <c r="W5" s="18"/>
      <c r="X5" s="18"/>
      <c r="Y5" s="18"/>
      <c r="Z5" s="18"/>
      <c r="AA5" s="7"/>
      <c r="AB5" s="7"/>
      <c r="AC5" s="7"/>
    </row>
    <row r="6" spans="1:40" ht="15.75" customHeight="1" x14ac:dyDescent="0.15">
      <c r="A6" s="31"/>
      <c r="B6" s="136"/>
      <c r="C6" s="41"/>
      <c r="D6" s="41"/>
      <c r="E6" s="41"/>
      <c r="F6" s="43" t="s">
        <v>25</v>
      </c>
      <c r="G6" s="138"/>
      <c r="H6" s="138"/>
      <c r="I6" s="138"/>
      <c r="J6" s="138"/>
      <c r="K6" s="138"/>
      <c r="L6" s="138"/>
      <c r="M6" s="138"/>
      <c r="N6" s="138"/>
      <c r="O6" s="18"/>
      <c r="P6" s="18"/>
      <c r="Q6" s="18"/>
      <c r="R6" s="18"/>
      <c r="S6" s="18"/>
      <c r="T6" s="18"/>
      <c r="U6" s="18"/>
      <c r="V6" s="18"/>
      <c r="W6" s="18"/>
      <c r="X6" s="18"/>
      <c r="Y6" s="18"/>
      <c r="Z6" s="18"/>
      <c r="AA6" s="7"/>
      <c r="AB6" s="7"/>
      <c r="AC6" s="7"/>
    </row>
    <row r="7" spans="1:40" ht="16.5" customHeight="1" x14ac:dyDescent="0.15">
      <c r="A7" s="129"/>
      <c r="B7" s="136"/>
      <c r="C7" s="41"/>
      <c r="D7" s="41"/>
      <c r="E7" s="41"/>
      <c r="F7" s="44" t="s">
        <v>1</v>
      </c>
      <c r="G7" s="139"/>
      <c r="H7" s="138"/>
      <c r="I7" s="138"/>
      <c r="J7" s="138"/>
      <c r="K7" s="138"/>
      <c r="L7" s="138"/>
      <c r="M7" s="138"/>
      <c r="N7" s="138"/>
      <c r="O7" s="18"/>
      <c r="P7" s="18"/>
      <c r="Q7" s="18"/>
      <c r="R7" s="18"/>
      <c r="S7" s="18"/>
      <c r="T7" s="18"/>
      <c r="U7" s="18"/>
      <c r="V7" s="18"/>
      <c r="W7" s="18"/>
      <c r="X7" s="18"/>
      <c r="Y7" s="18"/>
      <c r="Z7" s="18"/>
      <c r="AA7" s="7"/>
      <c r="AB7" s="7"/>
      <c r="AC7" s="7"/>
    </row>
    <row r="8" spans="1:40" ht="14.25" customHeight="1" x14ac:dyDescent="0.15">
      <c r="A8" s="29"/>
      <c r="B8" s="30"/>
      <c r="C8" s="41"/>
      <c r="D8" s="41"/>
      <c r="E8" s="41"/>
      <c r="F8" s="44" t="s">
        <v>26</v>
      </c>
      <c r="G8" s="138"/>
      <c r="H8" s="138"/>
      <c r="I8" s="138"/>
      <c r="J8" s="138"/>
      <c r="K8" s="138"/>
      <c r="L8" s="138"/>
      <c r="M8" s="138"/>
      <c r="N8" s="138"/>
      <c r="O8" s="18"/>
      <c r="P8" s="18"/>
      <c r="Q8" s="18"/>
      <c r="R8" s="18"/>
      <c r="S8" s="18"/>
      <c r="T8" s="18"/>
      <c r="U8" s="18"/>
      <c r="V8" s="18"/>
      <c r="W8" s="18"/>
      <c r="X8" s="18"/>
      <c r="Y8" s="18"/>
      <c r="Z8" s="18"/>
      <c r="AA8" s="7"/>
      <c r="AB8" s="7"/>
      <c r="AC8" s="7"/>
    </row>
    <row r="9" spans="1:40" ht="15.75" customHeight="1" x14ac:dyDescent="0.15">
      <c r="A9" s="29"/>
      <c r="B9" s="30"/>
      <c r="C9" s="41"/>
      <c r="D9" s="41"/>
      <c r="E9" s="41"/>
      <c r="F9" s="44" t="s">
        <v>81</v>
      </c>
      <c r="G9" s="140" t="s">
        <v>83</v>
      </c>
      <c r="H9" s="140"/>
      <c r="I9" s="140"/>
      <c r="J9" s="140"/>
      <c r="K9" s="140"/>
      <c r="L9" s="140"/>
      <c r="M9" s="140"/>
      <c r="N9" s="140"/>
      <c r="P9" s="22"/>
      <c r="Q9" s="18"/>
      <c r="R9" s="18"/>
      <c r="S9" s="18"/>
      <c r="T9" s="18"/>
      <c r="U9" s="18"/>
      <c r="V9" s="18"/>
      <c r="W9" s="18"/>
      <c r="X9" s="18"/>
      <c r="Y9" s="18"/>
      <c r="Z9" s="18"/>
      <c r="AA9" s="7"/>
      <c r="AB9" s="7"/>
      <c r="AC9" s="7"/>
    </row>
    <row r="10" spans="1:40" ht="18" customHeight="1" x14ac:dyDescent="0.15">
      <c r="B10" s="102"/>
      <c r="C10" s="42"/>
      <c r="D10" s="42"/>
      <c r="E10" s="42"/>
      <c r="F10" s="42"/>
      <c r="G10" s="42"/>
      <c r="H10" s="41" t="s">
        <v>82</v>
      </c>
      <c r="I10" s="42"/>
      <c r="J10" s="45" t="s">
        <v>82</v>
      </c>
      <c r="K10" s="149" t="s">
        <v>84</v>
      </c>
      <c r="L10" s="149"/>
      <c r="M10" s="149"/>
      <c r="N10" s="140"/>
      <c r="P10" s="22"/>
      <c r="Q10" s="18"/>
      <c r="R10" s="18"/>
      <c r="S10" s="18"/>
      <c r="T10" s="18"/>
      <c r="U10" s="18"/>
      <c r="V10" s="18"/>
      <c r="W10" s="18"/>
      <c r="X10" s="18"/>
      <c r="Y10" s="18"/>
      <c r="Z10" s="18"/>
      <c r="AA10" s="7"/>
      <c r="AB10" s="7"/>
      <c r="AC10" s="7"/>
    </row>
    <row r="11" spans="1:40" ht="12.75" customHeight="1" x14ac:dyDescent="0.15">
      <c r="A11" s="150"/>
      <c r="B11" s="150"/>
      <c r="C11" s="151" t="s">
        <v>317</v>
      </c>
      <c r="D11" s="151"/>
      <c r="E11" s="151"/>
      <c r="F11" s="151"/>
      <c r="G11" s="151"/>
      <c r="H11" s="7"/>
      <c r="I11" s="7"/>
      <c r="J11" s="7"/>
      <c r="K11" s="7"/>
      <c r="L11" s="7"/>
      <c r="M11" s="7"/>
      <c r="O11" s="18"/>
      <c r="P11" s="18"/>
      <c r="Q11" s="18"/>
      <c r="R11" s="18"/>
      <c r="S11" s="18"/>
      <c r="T11" s="18"/>
      <c r="U11" s="18"/>
      <c r="V11" s="18"/>
      <c r="W11" s="18"/>
      <c r="X11" s="18"/>
      <c r="Y11" s="18"/>
      <c r="Z11" s="18"/>
      <c r="AA11" s="19"/>
      <c r="AB11" s="19"/>
      <c r="AC11" s="19"/>
    </row>
    <row r="12" spans="1:40" ht="12.75" customHeight="1" x14ac:dyDescent="0.15">
      <c r="A12" s="150"/>
      <c r="B12" s="150"/>
      <c r="C12" s="152" t="s">
        <v>275</v>
      </c>
      <c r="D12" s="152"/>
      <c r="E12" s="152"/>
      <c r="F12" s="152"/>
      <c r="G12" s="152"/>
      <c r="H12" s="7"/>
      <c r="I12" s="7"/>
      <c r="J12" s="7"/>
      <c r="K12" s="7"/>
      <c r="L12" s="7"/>
      <c r="M12" s="7"/>
      <c r="O12" s="18"/>
      <c r="P12" s="18"/>
      <c r="Q12" s="18"/>
      <c r="R12" s="18"/>
      <c r="S12" s="18"/>
      <c r="T12" s="18"/>
      <c r="U12" s="18"/>
      <c r="V12" s="18"/>
      <c r="W12" s="18"/>
      <c r="X12" s="18"/>
      <c r="Y12" s="18"/>
      <c r="Z12" s="18"/>
      <c r="AA12" s="19"/>
      <c r="AB12" s="19"/>
      <c r="AC12" s="19"/>
    </row>
    <row r="13" spans="1:40" ht="12.75" customHeight="1" x14ac:dyDescent="0.15">
      <c r="A13" s="150"/>
      <c r="B13" s="150"/>
      <c r="C13" s="46"/>
      <c r="D13" s="46"/>
      <c r="E13" s="46"/>
      <c r="F13" s="46"/>
      <c r="G13" s="46"/>
      <c r="H13" s="46"/>
      <c r="I13" s="46"/>
      <c r="J13" s="46"/>
      <c r="K13" s="46"/>
      <c r="L13" s="46"/>
      <c r="M13" s="46"/>
      <c r="N13" s="42"/>
      <c r="O13" s="18"/>
      <c r="P13" s="18"/>
      <c r="Q13" s="18"/>
      <c r="R13" s="18"/>
      <c r="S13" s="18"/>
      <c r="T13" s="18"/>
      <c r="U13" s="18"/>
      <c r="V13" s="18"/>
      <c r="W13" s="18"/>
      <c r="X13" s="18"/>
      <c r="Y13" s="18"/>
      <c r="Z13" s="18"/>
      <c r="AA13" s="7"/>
      <c r="AB13" s="7"/>
      <c r="AC13" s="7"/>
    </row>
    <row r="14" spans="1:40" ht="13.5" customHeight="1" x14ac:dyDescent="0.15">
      <c r="A14" s="153"/>
      <c r="B14" s="153"/>
      <c r="C14" s="154" t="s">
        <v>22</v>
      </c>
      <c r="D14" s="154"/>
      <c r="E14" s="156" t="s">
        <v>324</v>
      </c>
      <c r="F14" s="156"/>
      <c r="G14" s="157"/>
      <c r="H14" s="157"/>
      <c r="I14" s="157"/>
      <c r="J14" s="157"/>
      <c r="K14" s="48"/>
      <c r="L14" s="48"/>
      <c r="M14" s="48"/>
      <c r="N14" s="49"/>
      <c r="O14" s="18"/>
      <c r="P14" s="18"/>
      <c r="Q14" s="18"/>
      <c r="R14" s="18"/>
      <c r="S14" s="18"/>
      <c r="T14" s="18"/>
      <c r="U14" s="18"/>
      <c r="V14" s="18"/>
      <c r="W14" s="18"/>
      <c r="X14" s="18"/>
      <c r="Y14" s="18"/>
      <c r="Z14" s="18"/>
      <c r="AA14" s="8"/>
      <c r="AB14" s="8"/>
      <c r="AC14" s="8"/>
      <c r="AD14" s="8"/>
      <c r="AE14" s="8"/>
      <c r="AF14" s="8"/>
      <c r="AG14" s="8"/>
      <c r="AH14" s="1"/>
      <c r="AI14" s="2"/>
      <c r="AJ14" s="2"/>
      <c r="AK14" s="2"/>
      <c r="AL14" s="3"/>
      <c r="AM14" s="4"/>
      <c r="AN14" s="4"/>
    </row>
    <row r="15" spans="1:40" ht="17.25" customHeight="1" x14ac:dyDescent="0.15">
      <c r="A15" s="153"/>
      <c r="B15" s="153"/>
      <c r="C15" s="154" t="s">
        <v>23</v>
      </c>
      <c r="D15" s="154"/>
      <c r="E15" s="155" t="s">
        <v>325</v>
      </c>
      <c r="F15" s="155"/>
      <c r="G15" s="47"/>
      <c r="H15" s="48"/>
      <c r="I15" s="48"/>
      <c r="J15" s="48"/>
      <c r="K15" s="48"/>
      <c r="L15" s="48"/>
      <c r="M15" s="48"/>
      <c r="N15" s="49"/>
      <c r="O15" s="18"/>
      <c r="P15" s="18"/>
      <c r="Q15" s="18"/>
      <c r="R15" s="18"/>
      <c r="S15" s="18"/>
      <c r="T15" s="18"/>
      <c r="U15" s="18"/>
      <c r="V15" s="18"/>
      <c r="W15" s="18"/>
      <c r="X15" s="18"/>
      <c r="Y15" s="18"/>
      <c r="Z15" s="18"/>
      <c r="AA15" s="8"/>
      <c r="AB15" s="8"/>
      <c r="AC15" s="8"/>
      <c r="AD15" s="8"/>
      <c r="AE15" s="8"/>
      <c r="AF15" s="8"/>
      <c r="AG15" s="8"/>
      <c r="AH15" s="1"/>
      <c r="AI15" s="2"/>
      <c r="AJ15" s="2"/>
      <c r="AK15" s="2"/>
      <c r="AL15" s="3"/>
      <c r="AM15" s="4"/>
      <c r="AN15" s="4"/>
    </row>
    <row r="16" spans="1:40" ht="3.75" customHeight="1" x14ac:dyDescent="0.15">
      <c r="A16" s="153"/>
      <c r="B16" s="153"/>
      <c r="E16" s="8"/>
      <c r="F16" s="8"/>
      <c r="G16" s="8"/>
      <c r="H16" s="8"/>
      <c r="I16" s="8"/>
      <c r="J16" s="8"/>
      <c r="K16" s="8"/>
      <c r="L16" s="8"/>
      <c r="M16" s="8"/>
      <c r="N16" s="11"/>
      <c r="O16" s="18"/>
      <c r="P16" s="18"/>
      <c r="Q16" s="18"/>
      <c r="R16" s="18"/>
      <c r="S16" s="18"/>
      <c r="T16" s="18"/>
      <c r="U16" s="18"/>
      <c r="V16" s="18"/>
      <c r="W16" s="18"/>
      <c r="X16" s="18"/>
      <c r="Y16" s="18"/>
      <c r="Z16" s="18"/>
      <c r="AA16" s="8"/>
      <c r="AB16" s="8"/>
      <c r="AC16" s="8"/>
      <c r="AD16" s="8"/>
      <c r="AE16" s="8"/>
      <c r="AF16" s="8"/>
      <c r="AG16" s="8"/>
      <c r="AH16" s="1"/>
      <c r="AI16" s="2"/>
      <c r="AJ16" s="2"/>
      <c r="AK16" s="2"/>
      <c r="AL16" s="3"/>
      <c r="AM16" s="4"/>
      <c r="AN16" s="4"/>
    </row>
    <row r="17" spans="1:26" ht="24" customHeight="1" x14ac:dyDescent="0.15">
      <c r="A17" s="103"/>
      <c r="B17" s="104"/>
      <c r="C17" s="199" t="s">
        <v>0</v>
      </c>
      <c r="D17" s="200"/>
      <c r="E17" s="201"/>
      <c r="F17" s="199" t="s">
        <v>14</v>
      </c>
      <c r="G17" s="201"/>
      <c r="H17" s="50" t="s">
        <v>2</v>
      </c>
      <c r="I17" s="50" t="s">
        <v>24</v>
      </c>
      <c r="J17" s="51" t="s">
        <v>30</v>
      </c>
      <c r="K17" s="52" t="s">
        <v>89</v>
      </c>
      <c r="L17" s="202" t="s">
        <v>102</v>
      </c>
      <c r="M17" s="203"/>
      <c r="N17" s="204"/>
      <c r="O17" s="18"/>
      <c r="P17" s="18"/>
      <c r="Q17" s="18"/>
      <c r="R17" s="18"/>
      <c r="S17" s="18"/>
      <c r="T17" s="18"/>
      <c r="U17" s="18"/>
      <c r="V17" s="18"/>
      <c r="W17" s="18"/>
      <c r="X17" s="18"/>
      <c r="Y17" s="18"/>
      <c r="Z17" s="18"/>
    </row>
    <row r="18" spans="1:26" ht="15" customHeight="1" x14ac:dyDescent="0.15">
      <c r="A18" s="158"/>
      <c r="B18" s="159"/>
      <c r="C18" s="160">
        <v>1</v>
      </c>
      <c r="D18" s="80"/>
      <c r="E18" s="81"/>
      <c r="F18" s="163" t="s">
        <v>294</v>
      </c>
      <c r="G18" s="164"/>
      <c r="H18" s="165">
        <f>MAX(I18:I25)</f>
        <v>4</v>
      </c>
      <c r="I18" s="53">
        <f>VLOOKUP($G$1,$Q$90:$AZ$122,2,FALSE)</f>
        <v>4</v>
      </c>
      <c r="J18" s="54" t="s">
        <v>318</v>
      </c>
      <c r="K18" s="14" t="str">
        <f>IF(J18="○",I18,"")</f>
        <v/>
      </c>
      <c r="L18" s="169"/>
      <c r="M18" s="170"/>
      <c r="N18" s="171"/>
      <c r="O18" s="18"/>
      <c r="P18" s="18"/>
      <c r="Q18" s="18"/>
      <c r="R18" s="18"/>
      <c r="S18" s="18"/>
      <c r="T18" s="18"/>
      <c r="U18" s="18"/>
      <c r="V18" s="18"/>
      <c r="W18" s="18"/>
      <c r="X18" s="18"/>
      <c r="Y18" s="18"/>
      <c r="Z18" s="18"/>
    </row>
    <row r="19" spans="1:26" ht="15" customHeight="1" x14ac:dyDescent="0.15">
      <c r="A19" s="158"/>
      <c r="B19" s="159"/>
      <c r="C19" s="161"/>
      <c r="F19" s="172" t="s">
        <v>295</v>
      </c>
      <c r="G19" s="173"/>
      <c r="H19" s="166"/>
      <c r="I19" s="130">
        <f>VLOOKUP($G$1,$Q$90:$AZ$122,3,FALSE)</f>
        <v>3.5</v>
      </c>
      <c r="J19" s="54" t="s">
        <v>318</v>
      </c>
      <c r="K19" s="131" t="str">
        <f>IF(J19="○",I19,"")</f>
        <v/>
      </c>
      <c r="L19" s="176"/>
      <c r="M19" s="177"/>
      <c r="N19" s="178"/>
      <c r="O19" s="18"/>
      <c r="P19" s="18"/>
      <c r="Q19" s="18"/>
      <c r="R19" s="18"/>
      <c r="S19" s="18"/>
      <c r="T19" s="18"/>
      <c r="U19" s="18"/>
      <c r="V19" s="18"/>
      <c r="W19" s="18"/>
      <c r="X19" s="18"/>
      <c r="Y19" s="18"/>
      <c r="Z19" s="18"/>
    </row>
    <row r="20" spans="1:26" ht="15" customHeight="1" x14ac:dyDescent="0.15">
      <c r="A20" s="158"/>
      <c r="B20" s="159"/>
      <c r="C20" s="161"/>
      <c r="F20" s="172" t="str">
        <f>IF($H$18=3,E130,IF($H$18=4,F130))</f>
        <v>80～81点未満又は78～80点未満の工事件数５件以上</v>
      </c>
      <c r="G20" s="173"/>
      <c r="H20" s="166"/>
      <c r="I20" s="130">
        <f>VLOOKUP($G$1,$Q$90:$AZ$122,4,FALSE)</f>
        <v>3</v>
      </c>
      <c r="J20" s="54" t="s">
        <v>318</v>
      </c>
      <c r="K20" s="131" t="str">
        <f>IF(J20="○",I20,"")</f>
        <v/>
      </c>
      <c r="L20" s="176"/>
      <c r="M20" s="177"/>
      <c r="N20" s="178"/>
      <c r="O20" s="18"/>
      <c r="P20" s="18"/>
      <c r="Q20" s="18"/>
      <c r="R20" s="18"/>
      <c r="S20" s="18"/>
      <c r="T20" s="18"/>
      <c r="U20" s="18"/>
      <c r="V20" s="18"/>
      <c r="W20" s="18"/>
      <c r="X20" s="18"/>
      <c r="Y20" s="18"/>
      <c r="Z20" s="18"/>
    </row>
    <row r="21" spans="1:26" ht="15" customHeight="1" x14ac:dyDescent="0.15">
      <c r="A21" s="158"/>
      <c r="B21" s="159"/>
      <c r="C21" s="161"/>
      <c r="D21" s="197" t="s">
        <v>143</v>
      </c>
      <c r="E21" s="198"/>
      <c r="F21" s="174" t="str">
        <f>IF($H$18=3,E131,IF($H$18=4,F131))</f>
        <v>78～80点未満又は76～78点未満の工事件数５件以上</v>
      </c>
      <c r="G21" s="175"/>
      <c r="H21" s="167"/>
      <c r="I21" s="55">
        <f>VLOOKUP($G$1,$Q$90:$AZ$122,5,FALSE)</f>
        <v>2.5</v>
      </c>
      <c r="J21" s="54" t="s">
        <v>318</v>
      </c>
      <c r="K21" s="64" t="str">
        <f t="shared" ref="K21:K65" si="0">IF(J21="○",I21,"")</f>
        <v/>
      </c>
      <c r="L21" s="187" t="s">
        <v>86</v>
      </c>
      <c r="M21" s="188"/>
      <c r="N21" s="189"/>
      <c r="O21" s="18"/>
      <c r="P21" s="18"/>
      <c r="Q21" s="23"/>
      <c r="R21" s="23"/>
      <c r="S21" s="23"/>
      <c r="T21" s="23"/>
      <c r="U21" s="23"/>
      <c r="V21" s="23"/>
      <c r="W21" s="23"/>
      <c r="X21" s="23"/>
      <c r="Y21" s="23"/>
      <c r="Z21" s="23"/>
    </row>
    <row r="22" spans="1:26" ht="15" customHeight="1" x14ac:dyDescent="0.15">
      <c r="A22" s="158"/>
      <c r="B22" s="159"/>
      <c r="C22" s="161"/>
      <c r="D22" s="84" t="s">
        <v>174</v>
      </c>
      <c r="E22" s="85" t="s">
        <v>145</v>
      </c>
      <c r="F22" s="174" t="str">
        <f>IF($H$18=3,E132,IF($H$18=4,F132))</f>
        <v>76～78点未満又は74～76点未満の工事件数５件以上</v>
      </c>
      <c r="G22" s="175"/>
      <c r="H22" s="167"/>
      <c r="I22" s="55">
        <f>VLOOKUP($G$1,$Q$90:$AZ$122,6,FALSE)</f>
        <v>2</v>
      </c>
      <c r="J22" s="54" t="s">
        <v>318</v>
      </c>
      <c r="K22" s="64" t="str">
        <f t="shared" si="0"/>
        <v/>
      </c>
      <c r="L22" s="187"/>
      <c r="M22" s="188"/>
      <c r="N22" s="189"/>
      <c r="P22" s="27"/>
      <c r="R22" s="23"/>
      <c r="S22" s="23"/>
      <c r="T22" s="23"/>
      <c r="U22" s="23"/>
      <c r="V22" s="23"/>
      <c r="W22" s="23"/>
      <c r="X22" s="23"/>
      <c r="Y22" s="23"/>
      <c r="Z22" s="23"/>
    </row>
    <row r="23" spans="1:26" ht="15" customHeight="1" x14ac:dyDescent="0.15">
      <c r="A23" s="158"/>
      <c r="B23" s="159"/>
      <c r="C23" s="161"/>
      <c r="E23" s="85" t="s">
        <v>146</v>
      </c>
      <c r="F23" s="174" t="str">
        <f>IF($H$18=3,E133,IF($H$18=4,F133))</f>
        <v>74～76点未満又は72～74点未満の工事件数５件以上</v>
      </c>
      <c r="G23" s="175"/>
      <c r="H23" s="167"/>
      <c r="I23" s="55">
        <f>VLOOKUP($G$1,$Q$90:$AZ$122,7,FALSE)</f>
        <v>1.5</v>
      </c>
      <c r="J23" s="54" t="s">
        <v>318</v>
      </c>
      <c r="K23" s="64" t="str">
        <f t="shared" si="0"/>
        <v/>
      </c>
      <c r="L23" s="176"/>
      <c r="M23" s="177"/>
      <c r="N23" s="178"/>
      <c r="P23" s="24"/>
      <c r="R23" s="23"/>
      <c r="S23" s="23"/>
      <c r="T23" s="23"/>
      <c r="U23" s="23"/>
      <c r="V23" s="23"/>
      <c r="W23" s="23"/>
      <c r="X23" s="23"/>
      <c r="Y23" s="23"/>
      <c r="Z23" s="23"/>
    </row>
    <row r="24" spans="1:26" ht="15" customHeight="1" x14ac:dyDescent="0.15">
      <c r="A24" s="158"/>
      <c r="B24" s="159"/>
      <c r="C24" s="161"/>
      <c r="D24" s="127"/>
      <c r="E24" s="128"/>
      <c r="F24" s="174" t="str">
        <f>IF($H$18=3,E134,IF($H$18=4,F134))</f>
        <v>72～74点未満又は70～72点未満の工事件数５件以上</v>
      </c>
      <c r="G24" s="175"/>
      <c r="H24" s="167"/>
      <c r="I24" s="55">
        <f>VLOOKUP($G$1,$Q$90:$AZ$122,8,FALSE)</f>
        <v>1</v>
      </c>
      <c r="J24" s="54" t="s">
        <v>318</v>
      </c>
      <c r="K24" s="64" t="str">
        <f t="shared" si="0"/>
        <v/>
      </c>
      <c r="L24" s="179" t="s">
        <v>85</v>
      </c>
      <c r="M24" s="180"/>
      <c r="N24" s="181"/>
      <c r="O24" s="18"/>
      <c r="P24" s="22"/>
      <c r="Q24" s="23"/>
      <c r="R24" s="23"/>
      <c r="S24" s="23"/>
      <c r="T24" s="23"/>
      <c r="U24" s="23"/>
      <c r="V24" s="23"/>
      <c r="W24" s="23"/>
      <c r="X24" s="23"/>
      <c r="Y24" s="23"/>
      <c r="Z24" s="23"/>
    </row>
    <row r="25" spans="1:26" ht="15" customHeight="1" x14ac:dyDescent="0.15">
      <c r="A25" s="158"/>
      <c r="B25" s="159"/>
      <c r="C25" s="162"/>
      <c r="D25" s="82"/>
      <c r="E25" s="83"/>
      <c r="F25" s="182" t="s">
        <v>80</v>
      </c>
      <c r="G25" s="183"/>
      <c r="H25" s="168"/>
      <c r="I25" s="56">
        <v>0</v>
      </c>
      <c r="J25" s="57" t="s">
        <v>318</v>
      </c>
      <c r="K25" s="65" t="str">
        <f t="shared" si="0"/>
        <v/>
      </c>
      <c r="L25" s="184" t="s">
        <v>58</v>
      </c>
      <c r="M25" s="185"/>
      <c r="N25" s="186"/>
      <c r="P25" s="18"/>
      <c r="Q25" s="23"/>
      <c r="R25" s="23"/>
      <c r="S25" s="23"/>
      <c r="T25" s="23"/>
      <c r="U25" s="23"/>
      <c r="V25" s="23"/>
      <c r="W25" s="23"/>
      <c r="X25" s="23"/>
      <c r="Y25" s="23"/>
      <c r="Z25" s="23"/>
    </row>
    <row r="26" spans="1:26" ht="18" customHeight="1" x14ac:dyDescent="0.15">
      <c r="A26" s="205"/>
      <c r="B26" s="159"/>
      <c r="C26" s="160">
        <v>2</v>
      </c>
      <c r="D26" s="206" t="s">
        <v>6</v>
      </c>
      <c r="E26" s="207"/>
      <c r="F26" s="224" t="s">
        <v>319</v>
      </c>
      <c r="G26" s="225"/>
      <c r="H26" s="213">
        <f>MAX(I26:I28)</f>
        <v>2</v>
      </c>
      <c r="I26" s="53">
        <f>VLOOKUP($G$1,$Q$90:$AZ$122,9,FALSE)</f>
        <v>2</v>
      </c>
      <c r="J26" s="58" t="s">
        <v>318</v>
      </c>
      <c r="K26" s="14" t="str">
        <f t="shared" si="0"/>
        <v/>
      </c>
      <c r="L26" s="218" t="s">
        <v>66</v>
      </c>
      <c r="M26" s="219"/>
      <c r="N26" s="220"/>
      <c r="O26" s="25"/>
      <c r="P26" s="27"/>
      <c r="Q26" s="23"/>
      <c r="R26" s="23"/>
      <c r="S26" s="23"/>
      <c r="T26" s="23"/>
      <c r="U26" s="23"/>
      <c r="V26" s="23"/>
      <c r="W26" s="23"/>
      <c r="X26" s="23"/>
      <c r="Y26" s="23"/>
      <c r="Z26" s="23"/>
    </row>
    <row r="27" spans="1:26" ht="36" customHeight="1" x14ac:dyDescent="0.15">
      <c r="A27" s="205"/>
      <c r="B27" s="159"/>
      <c r="C27" s="161"/>
      <c r="D27" s="208"/>
      <c r="E27" s="209"/>
      <c r="F27" s="193" t="s">
        <v>327</v>
      </c>
      <c r="G27" s="194"/>
      <c r="H27" s="214"/>
      <c r="I27" s="77">
        <f>VLOOKUP($G$1,$Q$90:$AZ$122,10,FALSE)</f>
        <v>1</v>
      </c>
      <c r="J27" s="78" t="s">
        <v>318</v>
      </c>
      <c r="K27" s="79" t="str">
        <f t="shared" si="0"/>
        <v/>
      </c>
      <c r="L27" s="221"/>
      <c r="M27" s="222"/>
      <c r="N27" s="223"/>
      <c r="O27" s="25"/>
      <c r="P27" s="27"/>
      <c r="Q27" s="23"/>
      <c r="R27" s="23"/>
      <c r="S27" s="23"/>
      <c r="T27" s="23"/>
      <c r="U27" s="23"/>
      <c r="V27" s="23"/>
      <c r="W27" s="23"/>
      <c r="X27" s="23"/>
      <c r="Y27" s="23"/>
      <c r="Z27" s="23"/>
    </row>
    <row r="28" spans="1:26" ht="15.75" customHeight="1" x14ac:dyDescent="0.15">
      <c r="A28" s="205"/>
      <c r="B28" s="159"/>
      <c r="C28" s="162"/>
      <c r="D28" s="210"/>
      <c r="E28" s="211"/>
      <c r="F28" s="195" t="s">
        <v>15</v>
      </c>
      <c r="G28" s="196"/>
      <c r="H28" s="215"/>
      <c r="I28" s="56">
        <v>0</v>
      </c>
      <c r="J28" s="57" t="s">
        <v>318</v>
      </c>
      <c r="K28" s="65" t="str">
        <f t="shared" si="0"/>
        <v/>
      </c>
      <c r="L28" s="184" t="s">
        <v>58</v>
      </c>
      <c r="M28" s="185"/>
      <c r="N28" s="186"/>
      <c r="O28" s="18"/>
      <c r="P28" s="18"/>
      <c r="Q28" s="25"/>
      <c r="R28" s="25"/>
      <c r="S28" s="25"/>
      <c r="T28" s="25"/>
      <c r="U28" s="25"/>
      <c r="V28" s="25"/>
      <c r="W28" s="25"/>
      <c r="X28" s="25"/>
      <c r="Y28" s="25"/>
      <c r="Z28" s="25"/>
    </row>
    <row r="29" spans="1:26" ht="17.25" customHeight="1" x14ac:dyDescent="0.15">
      <c r="A29" s="205"/>
      <c r="B29" s="159"/>
      <c r="C29" s="160">
        <v>3</v>
      </c>
      <c r="D29" s="206" t="s">
        <v>9</v>
      </c>
      <c r="E29" s="207"/>
      <c r="F29" s="224" t="s">
        <v>319</v>
      </c>
      <c r="G29" s="225"/>
      <c r="H29" s="213">
        <f>MAX(I29:I31)</f>
        <v>2</v>
      </c>
      <c r="I29" s="53">
        <f>VLOOKUP($G$1,$Q$90:$AZ$122,11,FALSE)</f>
        <v>2</v>
      </c>
      <c r="J29" s="58" t="s">
        <v>318</v>
      </c>
      <c r="K29" s="14" t="str">
        <f t="shared" si="0"/>
        <v/>
      </c>
      <c r="L29" s="190" t="s">
        <v>67</v>
      </c>
      <c r="M29" s="191"/>
      <c r="N29" s="192"/>
      <c r="O29" s="10"/>
    </row>
    <row r="30" spans="1:26" ht="36" customHeight="1" x14ac:dyDescent="0.15">
      <c r="A30" s="205"/>
      <c r="B30" s="159"/>
      <c r="C30" s="161"/>
      <c r="D30" s="208"/>
      <c r="E30" s="209"/>
      <c r="F30" s="193" t="s">
        <v>327</v>
      </c>
      <c r="G30" s="194"/>
      <c r="H30" s="214"/>
      <c r="I30" s="77">
        <f>VLOOKUP($G$1,$Q$90:$AZ$122,12,FALSE)</f>
        <v>1</v>
      </c>
      <c r="J30" s="54" t="s">
        <v>318</v>
      </c>
      <c r="K30" s="64" t="str">
        <f t="shared" si="0"/>
        <v/>
      </c>
      <c r="L30" s="187"/>
      <c r="M30" s="188"/>
      <c r="N30" s="189"/>
    </row>
    <row r="31" spans="1:26" ht="16.5" customHeight="1" x14ac:dyDescent="0.15">
      <c r="A31" s="205"/>
      <c r="B31" s="159"/>
      <c r="C31" s="162"/>
      <c r="D31" s="210"/>
      <c r="E31" s="211"/>
      <c r="F31" s="195" t="s">
        <v>15</v>
      </c>
      <c r="G31" s="196"/>
      <c r="H31" s="215"/>
      <c r="I31" s="56">
        <v>0</v>
      </c>
      <c r="J31" s="54" t="s">
        <v>318</v>
      </c>
      <c r="K31" s="65" t="str">
        <f t="shared" si="0"/>
        <v/>
      </c>
      <c r="L31" s="184" t="s">
        <v>58</v>
      </c>
      <c r="M31" s="185"/>
      <c r="N31" s="186"/>
    </row>
    <row r="32" spans="1:26" ht="22.5" customHeight="1" x14ac:dyDescent="0.15">
      <c r="A32" s="205"/>
      <c r="B32" s="159"/>
      <c r="C32" s="160">
        <v>4</v>
      </c>
      <c r="D32" s="206" t="s">
        <v>7</v>
      </c>
      <c r="E32" s="207"/>
      <c r="F32" s="163" t="s">
        <v>181</v>
      </c>
      <c r="G32" s="164"/>
      <c r="H32" s="213">
        <f>MAX(I32:I34)</f>
        <v>0</v>
      </c>
      <c r="I32" s="53" t="str">
        <f>VLOOKUP($G$1,$Q$90:$AZ$122,13,FALSE)</f>
        <v>―</v>
      </c>
      <c r="J32" s="58"/>
      <c r="K32" s="14" t="str">
        <f t="shared" si="0"/>
        <v/>
      </c>
      <c r="L32" s="226" t="s">
        <v>76</v>
      </c>
      <c r="M32" s="227"/>
      <c r="N32" s="228"/>
    </row>
    <row r="33" spans="1:16" ht="22.5" customHeight="1" x14ac:dyDescent="0.15">
      <c r="A33" s="205"/>
      <c r="B33" s="159"/>
      <c r="C33" s="161"/>
      <c r="D33" s="208"/>
      <c r="E33" s="209"/>
      <c r="F33" s="174" t="s">
        <v>182</v>
      </c>
      <c r="G33" s="175"/>
      <c r="H33" s="214"/>
      <c r="I33" s="77" t="str">
        <f>VLOOKUP($G$1,$Q$90:$AZ$122,14,FALSE)</f>
        <v>―</v>
      </c>
      <c r="J33" s="78"/>
      <c r="K33" s="79" t="str">
        <f t="shared" si="0"/>
        <v/>
      </c>
      <c r="L33" s="229" t="s">
        <v>142</v>
      </c>
      <c r="M33" s="230"/>
      <c r="N33" s="231"/>
    </row>
    <row r="34" spans="1:16" ht="15" customHeight="1" x14ac:dyDescent="0.15">
      <c r="A34" s="205"/>
      <c r="B34" s="159"/>
      <c r="C34" s="162"/>
      <c r="D34" s="210"/>
      <c r="E34" s="211"/>
      <c r="F34" s="232" t="s">
        <v>15</v>
      </c>
      <c r="G34" s="233"/>
      <c r="H34" s="215"/>
      <c r="I34" s="56">
        <v>0</v>
      </c>
      <c r="J34" s="57"/>
      <c r="K34" s="65" t="str">
        <f t="shared" si="0"/>
        <v/>
      </c>
      <c r="L34" s="184" t="s">
        <v>58</v>
      </c>
      <c r="M34" s="185"/>
      <c r="N34" s="186"/>
    </row>
    <row r="35" spans="1:16" ht="36" customHeight="1" x14ac:dyDescent="0.15">
      <c r="A35" s="205"/>
      <c r="B35" s="159"/>
      <c r="C35" s="160">
        <v>5</v>
      </c>
      <c r="D35" s="206" t="s">
        <v>10</v>
      </c>
      <c r="E35" s="207"/>
      <c r="F35" s="163" t="s">
        <v>320</v>
      </c>
      <c r="G35" s="212"/>
      <c r="H35" s="213">
        <f>MAX(I35:I37)</f>
        <v>1</v>
      </c>
      <c r="I35" s="53">
        <f>VLOOKUP($G$1,$Q$90:$AZ$122,15,FALSE)</f>
        <v>1</v>
      </c>
      <c r="J35" s="58" t="s">
        <v>318</v>
      </c>
      <c r="K35" s="14" t="str">
        <f t="shared" si="0"/>
        <v/>
      </c>
      <c r="L35" s="72" t="s">
        <v>103</v>
      </c>
      <c r="M35" s="216"/>
      <c r="N35" s="217"/>
    </row>
    <row r="36" spans="1:16" ht="36" customHeight="1" x14ac:dyDescent="0.15">
      <c r="A36" s="205"/>
      <c r="B36" s="159"/>
      <c r="C36" s="161"/>
      <c r="D36" s="208"/>
      <c r="E36" s="209"/>
      <c r="F36" s="163" t="s">
        <v>321</v>
      </c>
      <c r="G36" s="212"/>
      <c r="H36" s="214"/>
      <c r="I36" s="77">
        <f>VLOOKUP($G$1,$Q$90:$AZ$122,16,FALSE)</f>
        <v>0.5</v>
      </c>
      <c r="J36" s="54" t="s">
        <v>318</v>
      </c>
      <c r="K36" s="64" t="str">
        <f t="shared" si="0"/>
        <v/>
      </c>
      <c r="L36" s="73" t="s">
        <v>104</v>
      </c>
      <c r="M36" s="234"/>
      <c r="N36" s="235"/>
    </row>
    <row r="37" spans="1:16" ht="12.75" customHeight="1" x14ac:dyDescent="0.15">
      <c r="A37" s="205"/>
      <c r="B37" s="159"/>
      <c r="C37" s="162"/>
      <c r="D37" s="210"/>
      <c r="E37" s="211"/>
      <c r="F37" s="232" t="s">
        <v>312</v>
      </c>
      <c r="G37" s="233"/>
      <c r="H37" s="215"/>
      <c r="I37" s="56">
        <v>0</v>
      </c>
      <c r="J37" s="57" t="s">
        <v>318</v>
      </c>
      <c r="K37" s="65" t="str">
        <f t="shared" si="0"/>
        <v/>
      </c>
      <c r="L37" s="74" t="s">
        <v>129</v>
      </c>
      <c r="M37" s="236"/>
      <c r="N37" s="237"/>
    </row>
    <row r="38" spans="1:16" ht="18" customHeight="1" x14ac:dyDescent="0.15">
      <c r="A38" s="205"/>
      <c r="B38" s="159"/>
      <c r="C38" s="160">
        <v>6</v>
      </c>
      <c r="D38" s="206" t="s">
        <v>36</v>
      </c>
      <c r="E38" s="207"/>
      <c r="F38" s="224" t="s">
        <v>96</v>
      </c>
      <c r="G38" s="225"/>
      <c r="H38" s="213">
        <f>MAX(I38:I40)</f>
        <v>0</v>
      </c>
      <c r="I38" s="53" t="str">
        <f>VLOOKUP($G$1,$Q$90:$AZ$122,17,FALSE)</f>
        <v>―</v>
      </c>
      <c r="J38" s="58"/>
      <c r="K38" s="14" t="str">
        <f t="shared" si="0"/>
        <v/>
      </c>
      <c r="L38" s="242" t="s">
        <v>60</v>
      </c>
      <c r="M38" s="243"/>
      <c r="N38" s="244"/>
    </row>
    <row r="39" spans="1:16" ht="18" customHeight="1" x14ac:dyDescent="0.15">
      <c r="A39" s="205"/>
      <c r="B39" s="159"/>
      <c r="C39" s="161"/>
      <c r="D39" s="208"/>
      <c r="E39" s="209"/>
      <c r="F39" s="193" t="s">
        <v>97</v>
      </c>
      <c r="G39" s="194"/>
      <c r="H39" s="214"/>
      <c r="I39" s="77" t="str">
        <f>VLOOKUP($G$1,$Q$90:$AZ$122,18,FALSE)</f>
        <v>―</v>
      </c>
      <c r="J39" s="54"/>
      <c r="K39" s="64" t="str">
        <f t="shared" si="0"/>
        <v/>
      </c>
      <c r="L39" s="238" t="s">
        <v>125</v>
      </c>
      <c r="M39" s="239"/>
      <c r="N39" s="240"/>
    </row>
    <row r="40" spans="1:16" ht="15.75" customHeight="1" x14ac:dyDescent="0.15">
      <c r="A40" s="205"/>
      <c r="B40" s="159"/>
      <c r="C40" s="162"/>
      <c r="D40" s="210"/>
      <c r="E40" s="211"/>
      <c r="F40" s="195" t="s">
        <v>37</v>
      </c>
      <c r="G40" s="196"/>
      <c r="H40" s="215"/>
      <c r="I40" s="56">
        <v>0</v>
      </c>
      <c r="J40" s="57"/>
      <c r="K40" s="65" t="str">
        <f t="shared" si="0"/>
        <v/>
      </c>
      <c r="L40" s="184" t="s">
        <v>58</v>
      </c>
      <c r="M40" s="185"/>
      <c r="N40" s="186"/>
    </row>
    <row r="41" spans="1:16" ht="12.75" customHeight="1" x14ac:dyDescent="0.15">
      <c r="A41" s="205"/>
      <c r="B41" s="159"/>
      <c r="C41" s="160">
        <v>7</v>
      </c>
      <c r="D41" s="206" t="s">
        <v>243</v>
      </c>
      <c r="E41" s="207"/>
      <c r="F41" s="241" t="s">
        <v>244</v>
      </c>
      <c r="G41" s="212"/>
      <c r="H41" s="213">
        <f>MAX(I41:I42)</f>
        <v>1</v>
      </c>
      <c r="I41" s="53">
        <f>VLOOKUP($G$1,$Q$90:$AZ$122,19,FALSE)</f>
        <v>1</v>
      </c>
      <c r="J41" s="58" t="s">
        <v>318</v>
      </c>
      <c r="K41" s="14" t="str">
        <f t="shared" si="0"/>
        <v/>
      </c>
      <c r="L41" s="242" t="s">
        <v>254</v>
      </c>
      <c r="M41" s="243"/>
      <c r="N41" s="244"/>
    </row>
    <row r="42" spans="1:16" ht="12.75" customHeight="1" x14ac:dyDescent="0.15">
      <c r="A42" s="205"/>
      <c r="B42" s="159"/>
      <c r="C42" s="162"/>
      <c r="D42" s="210"/>
      <c r="E42" s="211"/>
      <c r="F42" s="232" t="s">
        <v>245</v>
      </c>
      <c r="G42" s="233"/>
      <c r="H42" s="215"/>
      <c r="I42" s="56">
        <v>0</v>
      </c>
      <c r="J42" s="57" t="s">
        <v>318</v>
      </c>
      <c r="K42" s="65" t="str">
        <f t="shared" si="0"/>
        <v/>
      </c>
      <c r="L42" s="245"/>
      <c r="M42" s="246"/>
      <c r="N42" s="247"/>
    </row>
    <row r="43" spans="1:16" ht="24.75" customHeight="1" x14ac:dyDescent="0.15">
      <c r="A43" s="205"/>
      <c r="B43" s="159"/>
      <c r="C43" s="160">
        <v>8</v>
      </c>
      <c r="D43" s="248" t="s">
        <v>252</v>
      </c>
      <c r="E43" s="207"/>
      <c r="F43" s="163" t="s">
        <v>248</v>
      </c>
      <c r="G43" s="164"/>
      <c r="H43" s="213">
        <f>MAX(I43:I46)</f>
        <v>3</v>
      </c>
      <c r="I43" s="53">
        <f>VLOOKUP($G$1,$Q$90:$AZ$122,20,FALSE)</f>
        <v>3</v>
      </c>
      <c r="J43" s="58" t="s">
        <v>318</v>
      </c>
      <c r="K43" s="14" t="str">
        <f t="shared" si="0"/>
        <v/>
      </c>
      <c r="L43" s="242" t="s">
        <v>255</v>
      </c>
      <c r="M43" s="243"/>
      <c r="N43" s="244"/>
    </row>
    <row r="44" spans="1:16" ht="14.25" customHeight="1" x14ac:dyDescent="0.15">
      <c r="A44" s="205"/>
      <c r="B44" s="159"/>
      <c r="C44" s="161"/>
      <c r="D44" s="208"/>
      <c r="E44" s="209"/>
      <c r="F44" s="174" t="s">
        <v>247</v>
      </c>
      <c r="G44" s="175"/>
      <c r="H44" s="214"/>
      <c r="I44" s="55">
        <f>VLOOKUP($G$1,$Q$90:$AZ$122,21,FALSE)</f>
        <v>2</v>
      </c>
      <c r="J44" s="54" t="s">
        <v>318</v>
      </c>
      <c r="K44" s="64" t="str">
        <f t="shared" si="0"/>
        <v/>
      </c>
      <c r="L44" s="249"/>
      <c r="M44" s="250"/>
      <c r="N44" s="251"/>
    </row>
    <row r="45" spans="1:16" ht="13.5" customHeight="1" x14ac:dyDescent="0.15">
      <c r="A45" s="205"/>
      <c r="B45" s="159"/>
      <c r="C45" s="161"/>
      <c r="D45" s="208"/>
      <c r="E45" s="209"/>
      <c r="F45" s="174" t="s">
        <v>246</v>
      </c>
      <c r="G45" s="175"/>
      <c r="H45" s="214"/>
      <c r="I45" s="55">
        <f>VLOOKUP($G$1,$Q$90:$AZ$122,22,FALSE)</f>
        <v>1</v>
      </c>
      <c r="J45" s="54" t="s">
        <v>318</v>
      </c>
      <c r="K45" s="64" t="str">
        <f t="shared" si="0"/>
        <v/>
      </c>
      <c r="L45" s="249"/>
      <c r="M45" s="250"/>
      <c r="N45" s="251"/>
    </row>
    <row r="46" spans="1:16" ht="13.5" customHeight="1" x14ac:dyDescent="0.15">
      <c r="A46" s="205"/>
      <c r="B46" s="159"/>
      <c r="C46" s="162"/>
      <c r="D46" s="210"/>
      <c r="E46" s="211"/>
      <c r="F46" s="182" t="s">
        <v>311</v>
      </c>
      <c r="G46" s="183"/>
      <c r="H46" s="215"/>
      <c r="I46" s="56">
        <v>0</v>
      </c>
      <c r="J46" s="57" t="s">
        <v>318</v>
      </c>
      <c r="K46" s="65" t="str">
        <f t="shared" si="0"/>
        <v/>
      </c>
      <c r="L46" s="245"/>
      <c r="M46" s="246"/>
      <c r="N46" s="247"/>
    </row>
    <row r="47" spans="1:16" ht="12.75" customHeight="1" x14ac:dyDescent="0.15">
      <c r="A47" s="205"/>
      <c r="B47" s="159"/>
      <c r="C47" s="160">
        <v>9</v>
      </c>
      <c r="D47" s="206" t="s">
        <v>277</v>
      </c>
      <c r="E47" s="207"/>
      <c r="F47" s="163" t="s">
        <v>3</v>
      </c>
      <c r="G47" s="164"/>
      <c r="H47" s="213">
        <f>MAX(I47:I48)</f>
        <v>1</v>
      </c>
      <c r="I47" s="53">
        <f>VLOOKUP($G$1,$Q$90:$AZ$122,24,FALSE)</f>
        <v>1</v>
      </c>
      <c r="J47" s="54" t="s">
        <v>318</v>
      </c>
      <c r="K47" s="64" t="str">
        <f t="shared" si="0"/>
        <v/>
      </c>
      <c r="L47" s="242" t="s">
        <v>276</v>
      </c>
      <c r="M47" s="243"/>
      <c r="N47" s="244"/>
      <c r="P47" s="28" t="s">
        <v>79</v>
      </c>
    </row>
    <row r="48" spans="1:16" ht="12.75" customHeight="1" x14ac:dyDescent="0.15">
      <c r="A48" s="205"/>
      <c r="B48" s="159"/>
      <c r="C48" s="162"/>
      <c r="D48" s="210"/>
      <c r="E48" s="211"/>
      <c r="F48" s="182" t="s">
        <v>17</v>
      </c>
      <c r="G48" s="183"/>
      <c r="H48" s="215"/>
      <c r="I48" s="56">
        <v>0</v>
      </c>
      <c r="J48" s="57" t="s">
        <v>318</v>
      </c>
      <c r="K48" s="65" t="str">
        <f t="shared" si="0"/>
        <v/>
      </c>
      <c r="L48" s="245"/>
      <c r="M48" s="246"/>
      <c r="N48" s="247"/>
    </row>
    <row r="49" spans="1:16" ht="12.75" customHeight="1" x14ac:dyDescent="0.15">
      <c r="A49" s="205"/>
      <c r="B49" s="159"/>
      <c r="C49" s="160">
        <v>10</v>
      </c>
      <c r="D49" s="206" t="s">
        <v>18</v>
      </c>
      <c r="E49" s="207"/>
      <c r="F49" s="163" t="s">
        <v>3</v>
      </c>
      <c r="G49" s="164"/>
      <c r="H49" s="213">
        <f>MAX(I49:I50)</f>
        <v>0.5</v>
      </c>
      <c r="I49" s="53">
        <f>VLOOKUP($G$1,$Q$90:$AZ$122,25,FALSE)</f>
        <v>0.5</v>
      </c>
      <c r="J49" s="54" t="s">
        <v>318</v>
      </c>
      <c r="K49" s="64" t="str">
        <f t="shared" si="0"/>
        <v/>
      </c>
      <c r="L49" s="242" t="s">
        <v>32</v>
      </c>
      <c r="M49" s="243"/>
      <c r="N49" s="244"/>
      <c r="P49" s="28" t="s">
        <v>79</v>
      </c>
    </row>
    <row r="50" spans="1:16" ht="12.75" customHeight="1" x14ac:dyDescent="0.15">
      <c r="A50" s="205"/>
      <c r="B50" s="159"/>
      <c r="C50" s="162"/>
      <c r="D50" s="210"/>
      <c r="E50" s="211"/>
      <c r="F50" s="182" t="s">
        <v>17</v>
      </c>
      <c r="G50" s="183"/>
      <c r="H50" s="215"/>
      <c r="I50" s="56">
        <v>0</v>
      </c>
      <c r="J50" s="57" t="s">
        <v>318</v>
      </c>
      <c r="K50" s="65" t="str">
        <f t="shared" si="0"/>
        <v/>
      </c>
      <c r="L50" s="245"/>
      <c r="M50" s="246"/>
      <c r="N50" s="247"/>
    </row>
    <row r="51" spans="1:16" ht="17.25" customHeight="1" x14ac:dyDescent="0.15">
      <c r="A51" s="205"/>
      <c r="B51" s="159"/>
      <c r="C51" s="160">
        <v>11</v>
      </c>
      <c r="D51" s="206" t="s">
        <v>11</v>
      </c>
      <c r="E51" s="207"/>
      <c r="F51" s="256" t="s">
        <v>322</v>
      </c>
      <c r="G51" s="257"/>
      <c r="H51" s="213">
        <f>MAX(I51:I53)</f>
        <v>2</v>
      </c>
      <c r="I51" s="53">
        <f>VLOOKUP($G$1,$Q$90:$AZ$122,26,FALSE)</f>
        <v>2</v>
      </c>
      <c r="J51" s="58" t="s">
        <v>318</v>
      </c>
      <c r="K51" s="14" t="str">
        <f t="shared" si="0"/>
        <v/>
      </c>
      <c r="L51" s="242" t="s">
        <v>59</v>
      </c>
      <c r="M51" s="243"/>
      <c r="N51" s="244"/>
    </row>
    <row r="52" spans="1:16" ht="17.25" customHeight="1" x14ac:dyDescent="0.15">
      <c r="A52" s="205"/>
      <c r="B52" s="159"/>
      <c r="C52" s="161"/>
      <c r="D52" s="208"/>
      <c r="E52" s="209"/>
      <c r="F52" s="252" t="s">
        <v>323</v>
      </c>
      <c r="G52" s="253"/>
      <c r="H52" s="214"/>
      <c r="I52" s="77">
        <f>VLOOKUP($G$1,$Q$90:$AZ$122,27,FALSE)</f>
        <v>1</v>
      </c>
      <c r="J52" s="78" t="s">
        <v>318</v>
      </c>
      <c r="K52" s="79" t="str">
        <f t="shared" si="0"/>
        <v/>
      </c>
      <c r="L52" s="249"/>
      <c r="M52" s="250"/>
      <c r="N52" s="251"/>
    </row>
    <row r="53" spans="1:16" ht="17.25" customHeight="1" x14ac:dyDescent="0.15">
      <c r="A53" s="205"/>
      <c r="B53" s="159"/>
      <c r="C53" s="162"/>
      <c r="D53" s="210"/>
      <c r="E53" s="211"/>
      <c r="F53" s="254" t="s">
        <v>15</v>
      </c>
      <c r="G53" s="255"/>
      <c r="H53" s="215"/>
      <c r="I53" s="56">
        <v>0</v>
      </c>
      <c r="J53" s="57" t="s">
        <v>318</v>
      </c>
      <c r="K53" s="65" t="str">
        <f t="shared" si="0"/>
        <v/>
      </c>
      <c r="L53" s="245"/>
      <c r="M53" s="246"/>
      <c r="N53" s="247"/>
    </row>
    <row r="54" spans="1:16" ht="23.25" customHeight="1" x14ac:dyDescent="0.15">
      <c r="A54" s="205"/>
      <c r="B54" s="159"/>
      <c r="C54" s="160">
        <v>12</v>
      </c>
      <c r="D54" s="206" t="s">
        <v>12</v>
      </c>
      <c r="E54" s="207"/>
      <c r="F54" s="163" t="s">
        <v>19</v>
      </c>
      <c r="G54" s="164"/>
      <c r="H54" s="213">
        <f>MAX(I54:I56)</f>
        <v>0</v>
      </c>
      <c r="I54" s="53" t="str">
        <f>VLOOKUP($G$1,$Q$90:$AZ$122,28,FALSE)</f>
        <v>―</v>
      </c>
      <c r="J54" s="58"/>
      <c r="K54" s="14" t="str">
        <f t="shared" si="0"/>
        <v/>
      </c>
      <c r="L54" s="242" t="s">
        <v>31</v>
      </c>
      <c r="M54" s="243"/>
      <c r="N54" s="244"/>
    </row>
    <row r="55" spans="1:16" ht="23.25" customHeight="1" x14ac:dyDescent="0.15">
      <c r="A55" s="205"/>
      <c r="B55" s="159"/>
      <c r="C55" s="161"/>
      <c r="D55" s="208"/>
      <c r="E55" s="209"/>
      <c r="F55" s="174" t="s">
        <v>16</v>
      </c>
      <c r="G55" s="175"/>
      <c r="H55" s="214"/>
      <c r="I55" s="77" t="str">
        <f>VLOOKUP($G$1,$Q$90:$AZ$122,29,FALSE)</f>
        <v>―</v>
      </c>
      <c r="J55" s="54"/>
      <c r="K55" s="64" t="str">
        <f t="shared" si="0"/>
        <v/>
      </c>
      <c r="L55" s="249"/>
      <c r="M55" s="250"/>
      <c r="N55" s="251"/>
    </row>
    <row r="56" spans="1:16" ht="16.5" customHeight="1" x14ac:dyDescent="0.15">
      <c r="A56" s="205"/>
      <c r="B56" s="159"/>
      <c r="C56" s="162"/>
      <c r="D56" s="210"/>
      <c r="E56" s="211"/>
      <c r="F56" s="182" t="s">
        <v>15</v>
      </c>
      <c r="G56" s="183"/>
      <c r="H56" s="215"/>
      <c r="I56" s="56">
        <v>0</v>
      </c>
      <c r="J56" s="57"/>
      <c r="K56" s="65" t="str">
        <f t="shared" si="0"/>
        <v/>
      </c>
      <c r="L56" s="245"/>
      <c r="M56" s="246"/>
      <c r="N56" s="247"/>
    </row>
    <row r="57" spans="1:16" ht="12.75" customHeight="1" x14ac:dyDescent="0.15">
      <c r="A57" s="205"/>
      <c r="B57" s="159"/>
      <c r="C57" s="160">
        <v>13</v>
      </c>
      <c r="D57" s="206" t="s">
        <v>249</v>
      </c>
      <c r="E57" s="207"/>
      <c r="F57" s="163" t="s">
        <v>251</v>
      </c>
      <c r="G57" s="164"/>
      <c r="H57" s="213">
        <f>MAX(I57:I58)</f>
        <v>1</v>
      </c>
      <c r="I57" s="53">
        <f>VLOOKUP($G$1,$Q$90:$AZ$122,30,FALSE)</f>
        <v>1</v>
      </c>
      <c r="J57" s="58" t="s">
        <v>318</v>
      </c>
      <c r="K57" s="14" t="str">
        <f t="shared" si="0"/>
        <v/>
      </c>
      <c r="L57" s="242" t="s">
        <v>256</v>
      </c>
      <c r="M57" s="243"/>
      <c r="N57" s="244"/>
    </row>
    <row r="58" spans="1:16" ht="12.75" customHeight="1" x14ac:dyDescent="0.15">
      <c r="A58" s="205"/>
      <c r="B58" s="159"/>
      <c r="C58" s="162"/>
      <c r="D58" s="210"/>
      <c r="E58" s="211"/>
      <c r="F58" s="232" t="s">
        <v>250</v>
      </c>
      <c r="G58" s="233"/>
      <c r="H58" s="215"/>
      <c r="I58" s="56">
        <v>0</v>
      </c>
      <c r="J58" s="57" t="s">
        <v>318</v>
      </c>
      <c r="K58" s="65" t="str">
        <f t="shared" si="0"/>
        <v/>
      </c>
      <c r="L58" s="245"/>
      <c r="M58" s="246"/>
      <c r="N58" s="247"/>
    </row>
    <row r="59" spans="1:16" ht="12.75" customHeight="1" x14ac:dyDescent="0.15">
      <c r="A59" s="205"/>
      <c r="B59" s="159"/>
      <c r="C59" s="160">
        <v>14</v>
      </c>
      <c r="D59" s="206" t="s">
        <v>306</v>
      </c>
      <c r="E59" s="207"/>
      <c r="F59" s="258" t="s">
        <v>307</v>
      </c>
      <c r="G59" s="259"/>
      <c r="H59" s="213">
        <f>MAX(I59:I61)</f>
        <v>1</v>
      </c>
      <c r="I59" s="53">
        <f>VLOOKUP($G$1,$Q$90:$AZ$122,31,FALSE)</f>
        <v>1</v>
      </c>
      <c r="J59" s="54" t="s">
        <v>318</v>
      </c>
      <c r="K59" s="64" t="str">
        <f t="shared" si="0"/>
        <v/>
      </c>
      <c r="L59" s="242" t="s">
        <v>33</v>
      </c>
      <c r="M59" s="243"/>
      <c r="N59" s="244"/>
    </row>
    <row r="60" spans="1:16" ht="12.75" customHeight="1" x14ac:dyDescent="0.15">
      <c r="A60" s="205"/>
      <c r="B60" s="159"/>
      <c r="C60" s="161"/>
      <c r="D60" s="208"/>
      <c r="E60" s="209"/>
      <c r="F60" s="252" t="s">
        <v>308</v>
      </c>
      <c r="G60" s="253"/>
      <c r="H60" s="214"/>
      <c r="I60" s="77">
        <f>VLOOKUP($G$1,$Q$90:$AZ$122,32,FALSE)</f>
        <v>0.5</v>
      </c>
      <c r="J60" s="98" t="s">
        <v>318</v>
      </c>
      <c r="K60" s="64" t="str">
        <f t="shared" si="0"/>
        <v/>
      </c>
      <c r="L60" s="249"/>
      <c r="M60" s="250"/>
      <c r="N60" s="251"/>
    </row>
    <row r="61" spans="1:16" ht="12.75" customHeight="1" x14ac:dyDescent="0.15">
      <c r="A61" s="205"/>
      <c r="B61" s="159"/>
      <c r="C61" s="162"/>
      <c r="D61" s="210"/>
      <c r="E61" s="211"/>
      <c r="F61" s="182" t="s">
        <v>309</v>
      </c>
      <c r="G61" s="183"/>
      <c r="H61" s="215"/>
      <c r="I61" s="56">
        <v>0</v>
      </c>
      <c r="J61" s="57" t="s">
        <v>318</v>
      </c>
      <c r="K61" s="65" t="str">
        <f t="shared" si="0"/>
        <v/>
      </c>
      <c r="L61" s="245"/>
      <c r="M61" s="246"/>
      <c r="N61" s="247"/>
    </row>
    <row r="62" spans="1:16" ht="12.75" customHeight="1" x14ac:dyDescent="0.15">
      <c r="A62" s="205"/>
      <c r="B62" s="159"/>
      <c r="C62" s="160">
        <v>15</v>
      </c>
      <c r="D62" s="206" t="s">
        <v>8</v>
      </c>
      <c r="E62" s="207"/>
      <c r="F62" s="163" t="s">
        <v>4</v>
      </c>
      <c r="G62" s="164"/>
      <c r="H62" s="213">
        <f>MAX(I62:I63)</f>
        <v>1</v>
      </c>
      <c r="I62" s="53">
        <f>VLOOKUP($G$1,$Q$90:$AZ$122,33,FALSE)</f>
        <v>1</v>
      </c>
      <c r="J62" s="54" t="s">
        <v>318</v>
      </c>
      <c r="K62" s="64" t="str">
        <f t="shared" si="0"/>
        <v/>
      </c>
      <c r="L62" s="242" t="s">
        <v>34</v>
      </c>
      <c r="M62" s="243"/>
      <c r="N62" s="244"/>
    </row>
    <row r="63" spans="1:16" ht="12.75" customHeight="1" x14ac:dyDescent="0.15">
      <c r="A63" s="205"/>
      <c r="B63" s="159"/>
      <c r="C63" s="162"/>
      <c r="D63" s="210"/>
      <c r="E63" s="211"/>
      <c r="F63" s="182" t="s">
        <v>5</v>
      </c>
      <c r="G63" s="183"/>
      <c r="H63" s="215"/>
      <c r="I63" s="56">
        <v>0</v>
      </c>
      <c r="J63" s="57" t="s">
        <v>318</v>
      </c>
      <c r="K63" s="65" t="str">
        <f t="shared" si="0"/>
        <v/>
      </c>
      <c r="L63" s="245"/>
      <c r="M63" s="246"/>
      <c r="N63" s="247"/>
    </row>
    <row r="64" spans="1:16" ht="12.75" customHeight="1" x14ac:dyDescent="0.15">
      <c r="A64" s="205"/>
      <c r="B64" s="159"/>
      <c r="C64" s="160">
        <v>16</v>
      </c>
      <c r="D64" s="206" t="s">
        <v>13</v>
      </c>
      <c r="E64" s="207"/>
      <c r="F64" s="163" t="s">
        <v>20</v>
      </c>
      <c r="G64" s="164"/>
      <c r="H64" s="213">
        <f>MAX(I64:I65)</f>
        <v>1</v>
      </c>
      <c r="I64" s="53">
        <f>VLOOKUP($G$1,$Q$90:$AZ$122,34,FALSE)</f>
        <v>1</v>
      </c>
      <c r="J64" s="54" t="s">
        <v>318</v>
      </c>
      <c r="K64" s="64" t="str">
        <f t="shared" si="0"/>
        <v/>
      </c>
      <c r="L64" s="242" t="s">
        <v>35</v>
      </c>
      <c r="M64" s="243"/>
      <c r="N64" s="244"/>
    </row>
    <row r="65" spans="1:32" ht="12.75" customHeight="1" x14ac:dyDescent="0.15">
      <c r="A65" s="205"/>
      <c r="B65" s="159"/>
      <c r="C65" s="162"/>
      <c r="D65" s="210"/>
      <c r="E65" s="211"/>
      <c r="F65" s="182" t="s">
        <v>21</v>
      </c>
      <c r="G65" s="183"/>
      <c r="H65" s="215"/>
      <c r="I65" s="56">
        <v>0</v>
      </c>
      <c r="J65" s="57" t="s">
        <v>318</v>
      </c>
      <c r="K65" s="65" t="str">
        <f t="shared" si="0"/>
        <v/>
      </c>
      <c r="L65" s="245"/>
      <c r="M65" s="246"/>
      <c r="N65" s="247"/>
    </row>
    <row r="66" spans="1:32" ht="21" customHeight="1" x14ac:dyDescent="0.15">
      <c r="A66" s="124"/>
      <c r="B66" s="125"/>
      <c r="C66" s="50">
        <v>17</v>
      </c>
      <c r="D66" s="270" t="s">
        <v>70</v>
      </c>
      <c r="E66" s="270"/>
      <c r="F66" s="163"/>
      <c r="G66" s="164"/>
      <c r="H66" s="126">
        <f>MAX(I66)</f>
        <v>8</v>
      </c>
      <c r="I66" s="59">
        <f>VLOOKUP($G$1,$Q$90:$AZ$122,35,FALSE)</f>
        <v>8</v>
      </c>
      <c r="J66" s="60" t="s">
        <v>318</v>
      </c>
      <c r="K66" s="66"/>
      <c r="L66" s="202" t="s">
        <v>72</v>
      </c>
      <c r="M66" s="203"/>
      <c r="N66" s="204"/>
    </row>
    <row r="67" spans="1:32" ht="21" customHeight="1" x14ac:dyDescent="0.15">
      <c r="A67" s="124"/>
      <c r="B67" s="125"/>
      <c r="C67" s="50">
        <v>18</v>
      </c>
      <c r="D67" s="270" t="s">
        <v>71</v>
      </c>
      <c r="E67" s="270"/>
      <c r="F67" s="271"/>
      <c r="G67" s="271"/>
      <c r="H67" s="126">
        <f>MAX(I67)</f>
        <v>0</v>
      </c>
      <c r="I67" s="61" t="str">
        <f>VLOOKUP($G$1,$Q$90:$AZ$122,36,FALSE)</f>
        <v>―</v>
      </c>
      <c r="J67" s="62"/>
      <c r="K67" s="67"/>
      <c r="L67" s="202" t="s">
        <v>73</v>
      </c>
      <c r="M67" s="203"/>
      <c r="N67" s="204"/>
    </row>
    <row r="68" spans="1:32" ht="17.25" customHeight="1" x14ac:dyDescent="0.15">
      <c r="A68" s="42"/>
      <c r="B68" s="101"/>
      <c r="C68" s="260" t="s">
        <v>27</v>
      </c>
      <c r="D68" s="261"/>
      <c r="E68" s="261"/>
      <c r="F68" s="261"/>
      <c r="G68" s="261"/>
      <c r="H68" s="97">
        <f>SUM(H18:H67)</f>
        <v>28.5</v>
      </c>
      <c r="I68" s="63"/>
      <c r="J68" s="63"/>
      <c r="K68" s="68">
        <f>SUM(K18:K67)</f>
        <v>0</v>
      </c>
      <c r="L68" s="262" t="s">
        <v>28</v>
      </c>
      <c r="M68" s="263"/>
      <c r="N68" s="264"/>
    </row>
    <row r="69" spans="1:32" ht="8.25" customHeight="1" x14ac:dyDescent="0.15">
      <c r="B69" s="20"/>
      <c r="C69" s="265" t="s">
        <v>87</v>
      </c>
      <c r="D69" s="265"/>
      <c r="E69" s="265"/>
      <c r="F69" s="265"/>
      <c r="G69" s="265"/>
      <c r="H69" s="265"/>
      <c r="I69" s="12"/>
      <c r="J69" s="12"/>
      <c r="K69" s="21"/>
      <c r="L69" s="21"/>
      <c r="M69" s="21"/>
      <c r="N69" s="267" t="s">
        <v>77</v>
      </c>
    </row>
    <row r="70" spans="1:32" ht="12.75" customHeight="1" x14ac:dyDescent="0.15">
      <c r="B70" s="20"/>
      <c r="C70" s="266"/>
      <c r="D70" s="266"/>
      <c r="E70" s="266"/>
      <c r="F70" s="266"/>
      <c r="G70" s="266"/>
      <c r="H70" s="266"/>
      <c r="I70" s="12"/>
      <c r="J70" s="12"/>
      <c r="K70" s="21"/>
      <c r="L70" s="21"/>
      <c r="M70" s="21"/>
      <c r="N70" s="268"/>
      <c r="Y70" s="122"/>
      <c r="Z70" s="122"/>
    </row>
    <row r="71" spans="1:32" ht="15.75" customHeight="1" x14ac:dyDescent="0.15">
      <c r="B71" s="75"/>
      <c r="C71" s="76" t="s">
        <v>132</v>
      </c>
      <c r="D71" s="121"/>
      <c r="E71" s="121"/>
      <c r="F71" s="121"/>
      <c r="G71" s="121"/>
      <c r="H71" s="121"/>
      <c r="I71" s="12"/>
      <c r="J71" s="12"/>
      <c r="K71" s="21"/>
      <c r="L71" s="21"/>
      <c r="M71" s="21"/>
      <c r="N71" s="122"/>
      <c r="Y71" s="26"/>
      <c r="Z71" s="26"/>
    </row>
    <row r="72" spans="1:32" ht="15" customHeight="1" x14ac:dyDescent="0.15">
      <c r="B72" s="20"/>
      <c r="C72" s="9"/>
      <c r="D72" s="121"/>
      <c r="E72" s="121"/>
      <c r="F72" s="121"/>
      <c r="G72" s="121"/>
      <c r="H72" s="121"/>
      <c r="I72" s="12"/>
      <c r="J72" s="12"/>
      <c r="K72" s="21"/>
      <c r="L72" s="21"/>
      <c r="M72" s="21"/>
      <c r="N72" s="122"/>
      <c r="AF72" s="33"/>
    </row>
    <row r="73" spans="1:32" ht="15" customHeight="1" x14ac:dyDescent="0.15">
      <c r="B73" s="20"/>
      <c r="C73" s="35"/>
      <c r="D73" s="12"/>
      <c r="E73" s="12"/>
      <c r="F73" s="12"/>
      <c r="G73" s="12"/>
      <c r="H73" s="12"/>
      <c r="I73" s="12"/>
      <c r="J73" s="33"/>
      <c r="K73" s="33"/>
      <c r="L73" s="33"/>
      <c r="M73" s="33"/>
      <c r="N73" s="33"/>
      <c r="AF73" s="33"/>
    </row>
    <row r="74" spans="1:32" ht="15" customHeight="1" x14ac:dyDescent="0.15">
      <c r="B74" s="20"/>
      <c r="C74" s="12"/>
      <c r="D74" s="12"/>
      <c r="E74" s="12"/>
      <c r="F74" s="12"/>
      <c r="G74" s="12"/>
      <c r="H74" s="12"/>
      <c r="I74" s="12"/>
      <c r="J74" s="33"/>
      <c r="K74" s="33"/>
      <c r="L74" s="33"/>
      <c r="M74" s="33"/>
      <c r="N74" s="33"/>
      <c r="AF74" s="33"/>
    </row>
    <row r="75" spans="1:32" ht="15" customHeight="1" x14ac:dyDescent="0.15">
      <c r="B75" s="20"/>
      <c r="C75" s="12"/>
      <c r="D75" s="12"/>
      <c r="E75" s="12"/>
      <c r="F75" s="12"/>
      <c r="G75" s="12"/>
      <c r="H75" s="12"/>
      <c r="I75" s="12"/>
      <c r="J75" s="33"/>
      <c r="K75" s="33"/>
      <c r="L75" s="33"/>
      <c r="M75" s="33"/>
      <c r="N75" s="33"/>
      <c r="AF75" s="33"/>
    </row>
    <row r="76" spans="1:32" ht="15" customHeight="1" x14ac:dyDescent="0.15">
      <c r="B76" s="20"/>
      <c r="C76" s="12"/>
      <c r="D76" s="12"/>
      <c r="E76" s="12"/>
      <c r="F76" s="12"/>
      <c r="G76" s="12"/>
      <c r="H76" s="12"/>
      <c r="I76" s="12"/>
      <c r="J76" s="33"/>
      <c r="K76" s="33"/>
      <c r="L76" s="33"/>
      <c r="M76" s="33"/>
      <c r="N76" s="33"/>
      <c r="AF76" s="33"/>
    </row>
    <row r="77" spans="1:32" ht="15" customHeight="1" x14ac:dyDescent="0.15">
      <c r="B77" s="20"/>
      <c r="C77" s="12"/>
      <c r="D77" s="12"/>
      <c r="E77" s="12"/>
      <c r="F77" s="12"/>
      <c r="G77" s="12"/>
      <c r="H77" s="12"/>
      <c r="I77" s="12"/>
      <c r="J77" s="33"/>
      <c r="K77" s="33"/>
      <c r="L77" s="33"/>
      <c r="M77" s="33"/>
      <c r="N77" s="33"/>
      <c r="AF77" s="33"/>
    </row>
    <row r="78" spans="1:32" ht="15" customHeight="1" x14ac:dyDescent="0.15">
      <c r="B78" s="20"/>
      <c r="C78" s="12"/>
      <c r="D78" s="12"/>
      <c r="E78" s="12"/>
      <c r="F78" s="12"/>
      <c r="G78" s="12"/>
      <c r="H78" s="12"/>
      <c r="I78" s="12"/>
      <c r="J78" s="33"/>
      <c r="K78" s="33"/>
      <c r="L78" s="33"/>
      <c r="M78" s="33"/>
      <c r="N78" s="33"/>
      <c r="AF78" s="33"/>
    </row>
    <row r="79" spans="1:32" ht="15" customHeight="1" x14ac:dyDescent="0.15">
      <c r="B79" s="20"/>
      <c r="C79" s="12"/>
      <c r="D79" s="12"/>
      <c r="E79" s="12"/>
      <c r="F79" s="12"/>
      <c r="G79" s="12"/>
      <c r="H79" s="12"/>
      <c r="I79" s="12"/>
      <c r="J79" s="33"/>
      <c r="K79" s="33"/>
      <c r="L79" s="33"/>
      <c r="M79" s="33"/>
      <c r="N79" s="33"/>
      <c r="AF79" s="33"/>
    </row>
    <row r="80" spans="1:32" ht="15" customHeight="1" x14ac:dyDescent="0.15">
      <c r="B80" s="20"/>
      <c r="C80" s="12"/>
      <c r="D80" s="12"/>
      <c r="E80" s="36"/>
      <c r="F80" s="36"/>
      <c r="G80" s="36"/>
      <c r="H80" s="36"/>
      <c r="I80" s="36"/>
      <c r="J80" s="33"/>
      <c r="K80" s="33"/>
      <c r="L80" s="33"/>
      <c r="M80" s="33"/>
      <c r="N80" s="33"/>
      <c r="AF80" s="33"/>
    </row>
    <row r="81" spans="1:53" ht="15" customHeight="1" x14ac:dyDescent="0.15">
      <c r="B81" s="20"/>
      <c r="C81" s="12"/>
      <c r="D81" s="269"/>
      <c r="E81" s="269"/>
      <c r="F81" s="269"/>
      <c r="G81" s="269"/>
      <c r="H81" s="269"/>
      <c r="I81" s="269"/>
      <c r="J81" s="269"/>
      <c r="K81" s="269"/>
      <c r="L81" s="269"/>
      <c r="M81" s="269"/>
      <c r="N81" s="269"/>
      <c r="AF81" s="123"/>
    </row>
    <row r="82" spans="1:53" ht="15" customHeight="1" x14ac:dyDescent="0.15">
      <c r="C82" s="33"/>
      <c r="D82" s="269"/>
      <c r="E82" s="269"/>
      <c r="F82" s="269"/>
      <c r="G82" s="269"/>
      <c r="H82" s="269"/>
      <c r="I82" s="269"/>
      <c r="J82" s="269"/>
      <c r="K82" s="269"/>
      <c r="L82" s="269"/>
      <c r="M82" s="269"/>
      <c r="N82" s="269"/>
      <c r="AF82" s="123"/>
    </row>
    <row r="83" spans="1:53" ht="15" customHeight="1" x14ac:dyDescent="0.15">
      <c r="C83" s="8"/>
      <c r="D83" s="30"/>
      <c r="E83" s="36"/>
      <c r="F83" s="36"/>
      <c r="G83" s="36"/>
      <c r="H83" s="36"/>
      <c r="I83" s="36"/>
      <c r="J83" s="33"/>
      <c r="K83" s="33"/>
      <c r="L83" s="33"/>
      <c r="M83" s="33"/>
      <c r="N83" s="33"/>
      <c r="AF83" s="33"/>
    </row>
    <row r="84" spans="1:53" ht="15" customHeight="1" x14ac:dyDescent="0.15">
      <c r="C84" s="12"/>
      <c r="D84" s="12"/>
      <c r="E84" s="8"/>
      <c r="F84" s="8"/>
      <c r="G84" s="8"/>
      <c r="H84" s="8"/>
      <c r="I84" s="8"/>
      <c r="J84" s="33"/>
      <c r="K84" s="33"/>
      <c r="L84" s="33"/>
      <c r="M84" s="33"/>
      <c r="N84" s="33"/>
      <c r="AF84" s="33"/>
    </row>
    <row r="85" spans="1:53" x14ac:dyDescent="0.15">
      <c r="C85" s="5"/>
      <c r="D85" s="5"/>
      <c r="E85" s="5"/>
      <c r="F85" s="5"/>
      <c r="G85" s="5"/>
      <c r="H85" s="5"/>
      <c r="I85" s="5"/>
      <c r="J85" s="5"/>
      <c r="K85" s="5"/>
      <c r="L85" s="5"/>
      <c r="M85" s="5"/>
      <c r="N85" s="5"/>
    </row>
    <row r="86" spans="1:53" x14ac:dyDescent="0.15">
      <c r="C86" s="5"/>
      <c r="D86" s="5"/>
      <c r="E86" s="5"/>
      <c r="F86" s="5"/>
      <c r="G86" s="5"/>
      <c r="H86" s="5"/>
      <c r="I86" s="5"/>
      <c r="J86" s="5"/>
      <c r="K86" s="5"/>
      <c r="L86" s="5"/>
      <c r="M86" s="5"/>
      <c r="N86" s="5"/>
    </row>
    <row r="87" spans="1:53" x14ac:dyDescent="0.15">
      <c r="C87" s="5"/>
      <c r="D87" s="5"/>
      <c r="E87" s="5"/>
      <c r="F87" s="5"/>
      <c r="G87" s="5"/>
      <c r="H87" s="5"/>
      <c r="I87" s="5"/>
      <c r="J87" s="5"/>
      <c r="K87" s="5"/>
      <c r="L87" s="5"/>
      <c r="M87" s="5"/>
      <c r="N87" s="5"/>
      <c r="R87" s="100">
        <v>2</v>
      </c>
      <c r="S87" s="100">
        <v>3</v>
      </c>
      <c r="T87" s="100">
        <v>4</v>
      </c>
      <c r="U87" s="100">
        <v>5</v>
      </c>
      <c r="V87" s="100">
        <v>6</v>
      </c>
      <c r="W87" s="100">
        <v>7</v>
      </c>
      <c r="X87" s="100">
        <v>8</v>
      </c>
      <c r="Y87" s="100">
        <v>9</v>
      </c>
      <c r="Z87" s="100">
        <v>10</v>
      </c>
      <c r="AA87" s="100">
        <v>11</v>
      </c>
      <c r="AB87" s="100">
        <v>12</v>
      </c>
      <c r="AC87" s="100">
        <v>13</v>
      </c>
      <c r="AD87" s="100">
        <v>14</v>
      </c>
      <c r="AE87" s="100">
        <v>15</v>
      </c>
      <c r="AF87" s="100">
        <v>16</v>
      </c>
      <c r="AG87" s="100">
        <v>17</v>
      </c>
      <c r="AH87" s="100">
        <v>18</v>
      </c>
      <c r="AI87" s="100">
        <v>19</v>
      </c>
      <c r="AJ87" s="100">
        <v>20</v>
      </c>
      <c r="AK87" s="100">
        <v>21</v>
      </c>
      <c r="AL87" s="100">
        <v>22</v>
      </c>
      <c r="AM87" s="100">
        <v>23</v>
      </c>
      <c r="AN87" s="100">
        <v>24</v>
      </c>
      <c r="AO87" s="100">
        <v>25</v>
      </c>
      <c r="AP87" s="100">
        <v>26</v>
      </c>
      <c r="AQ87" s="100">
        <v>27</v>
      </c>
      <c r="AR87" s="100">
        <v>28</v>
      </c>
      <c r="AS87" s="100">
        <v>29</v>
      </c>
      <c r="AT87" s="100">
        <v>30</v>
      </c>
      <c r="AU87" s="100">
        <v>31</v>
      </c>
      <c r="AV87" s="100">
        <v>32</v>
      </c>
      <c r="AW87" s="100">
        <v>33</v>
      </c>
      <c r="AX87" s="100">
        <v>34</v>
      </c>
      <c r="AY87" s="100">
        <v>35</v>
      </c>
      <c r="AZ87" s="100">
        <v>36</v>
      </c>
      <c r="BA87" s="100">
        <v>37</v>
      </c>
    </row>
    <row r="88" spans="1:53" ht="31.5" customHeight="1" x14ac:dyDescent="0.15">
      <c r="C88" s="5"/>
      <c r="D88" s="5"/>
      <c r="E88" s="5"/>
      <c r="F88" s="5"/>
      <c r="G88" s="5"/>
      <c r="H88" s="5"/>
      <c r="I88" s="5"/>
      <c r="J88" s="5"/>
      <c r="K88" s="5"/>
      <c r="L88" s="5"/>
      <c r="M88" s="5"/>
      <c r="N88" s="5"/>
      <c r="P88" s="287" t="s">
        <v>228</v>
      </c>
      <c r="Q88" s="288"/>
      <c r="R88" s="272" t="s">
        <v>133</v>
      </c>
      <c r="S88" s="291"/>
      <c r="T88" s="291"/>
      <c r="U88" s="291"/>
      <c r="V88" s="291"/>
      <c r="W88" s="291"/>
      <c r="X88" s="273"/>
      <c r="Y88" s="272" t="s">
        <v>134</v>
      </c>
      <c r="Z88" s="273"/>
      <c r="AA88" s="272" t="s">
        <v>229</v>
      </c>
      <c r="AB88" s="273"/>
      <c r="AC88" s="272" t="s">
        <v>230</v>
      </c>
      <c r="AD88" s="273"/>
      <c r="AE88" s="274" t="s">
        <v>135</v>
      </c>
      <c r="AF88" s="275"/>
      <c r="AG88" s="274" t="s">
        <v>136</v>
      </c>
      <c r="AH88" s="275"/>
      <c r="AI88" s="284" t="s">
        <v>242</v>
      </c>
      <c r="AJ88" s="286" t="s">
        <v>241</v>
      </c>
      <c r="AK88" s="286"/>
      <c r="AL88" s="286"/>
      <c r="AM88" s="286"/>
      <c r="AN88" s="284" t="s">
        <v>274</v>
      </c>
      <c r="AO88" s="284" t="s">
        <v>231</v>
      </c>
      <c r="AP88" s="274" t="s">
        <v>232</v>
      </c>
      <c r="AQ88" s="275"/>
      <c r="AR88" s="272" t="s">
        <v>233</v>
      </c>
      <c r="AS88" s="273"/>
      <c r="AT88" s="119" t="s">
        <v>253</v>
      </c>
      <c r="AU88" s="274" t="s">
        <v>137</v>
      </c>
      <c r="AV88" s="275"/>
      <c r="AW88" s="119" t="s">
        <v>138</v>
      </c>
      <c r="AX88" s="119" t="s">
        <v>139</v>
      </c>
      <c r="AY88" s="119" t="s">
        <v>234</v>
      </c>
      <c r="AZ88" s="119" t="s">
        <v>235</v>
      </c>
      <c r="BA88" s="119" t="s">
        <v>140</v>
      </c>
    </row>
    <row r="89" spans="1:53" x14ac:dyDescent="0.15">
      <c r="C89" s="5"/>
      <c r="D89" s="5"/>
      <c r="E89" s="5"/>
      <c r="F89" s="5"/>
      <c r="G89" s="5"/>
      <c r="H89" s="5"/>
      <c r="I89" s="5"/>
      <c r="J89" s="5"/>
      <c r="K89" s="5"/>
      <c r="L89" s="5"/>
      <c r="M89" s="5"/>
      <c r="N89" s="5"/>
      <c r="P89" s="289"/>
      <c r="Q89" s="290"/>
      <c r="R89" s="120" t="s">
        <v>293</v>
      </c>
      <c r="S89" s="120" t="s">
        <v>293</v>
      </c>
      <c r="T89" s="120" t="s">
        <v>265</v>
      </c>
      <c r="U89" s="120" t="s">
        <v>266</v>
      </c>
      <c r="V89" s="120" t="s">
        <v>267</v>
      </c>
      <c r="W89" s="120" t="s">
        <v>268</v>
      </c>
      <c r="X89" s="120" t="s">
        <v>269</v>
      </c>
      <c r="Y89" s="120" t="s">
        <v>236</v>
      </c>
      <c r="Z89" s="120" t="s">
        <v>237</v>
      </c>
      <c r="AA89" s="120" t="s">
        <v>236</v>
      </c>
      <c r="AB89" s="120" t="s">
        <v>237</v>
      </c>
      <c r="AC89" s="120" t="s">
        <v>236</v>
      </c>
      <c r="AD89" s="120" t="s">
        <v>237</v>
      </c>
      <c r="AE89" s="120" t="s">
        <v>236</v>
      </c>
      <c r="AF89" s="120" t="s">
        <v>237</v>
      </c>
      <c r="AG89" s="120" t="s">
        <v>236</v>
      </c>
      <c r="AH89" s="120" t="s">
        <v>237</v>
      </c>
      <c r="AI89" s="285"/>
      <c r="AJ89" s="120" t="s">
        <v>262</v>
      </c>
      <c r="AK89" s="120" t="s">
        <v>263</v>
      </c>
      <c r="AL89" s="120" t="s">
        <v>264</v>
      </c>
      <c r="AM89" s="94" t="s">
        <v>227</v>
      </c>
      <c r="AN89" s="285"/>
      <c r="AO89" s="285"/>
      <c r="AP89" s="120" t="s">
        <v>236</v>
      </c>
      <c r="AQ89" s="120" t="s">
        <v>237</v>
      </c>
      <c r="AR89" s="120" t="s">
        <v>236</v>
      </c>
      <c r="AS89" s="120" t="s">
        <v>237</v>
      </c>
      <c r="AT89" s="116"/>
      <c r="AU89" s="120" t="s">
        <v>236</v>
      </c>
      <c r="AV89" s="120" t="s">
        <v>237</v>
      </c>
      <c r="AW89" s="116"/>
      <c r="AX89" s="116"/>
      <c r="AY89" s="116"/>
      <c r="AZ89" s="116"/>
      <c r="BA89" s="116"/>
    </row>
    <row r="90" spans="1:53" x14ac:dyDescent="0.15">
      <c r="C90" s="5"/>
      <c r="D90" s="5"/>
      <c r="E90" s="5"/>
      <c r="F90" s="5"/>
      <c r="G90" s="5"/>
      <c r="H90" s="5"/>
      <c r="I90" s="5"/>
      <c r="J90" s="5"/>
      <c r="K90" s="5"/>
      <c r="L90" s="5"/>
      <c r="M90" s="5"/>
      <c r="N90" s="5"/>
      <c r="P90" s="276" t="s">
        <v>141</v>
      </c>
      <c r="Q90" s="93" t="s">
        <v>199</v>
      </c>
      <c r="R90" s="94" t="s">
        <v>238</v>
      </c>
      <c r="S90" s="94" t="s">
        <v>238</v>
      </c>
      <c r="T90" s="94">
        <v>3</v>
      </c>
      <c r="U90" s="94">
        <v>2.5</v>
      </c>
      <c r="V90" s="94">
        <v>2</v>
      </c>
      <c r="W90" s="94">
        <v>1.5</v>
      </c>
      <c r="X90" s="94">
        <v>1</v>
      </c>
      <c r="Y90" s="94">
        <v>1</v>
      </c>
      <c r="Z90" s="94">
        <v>0.5</v>
      </c>
      <c r="AA90" s="94" t="s">
        <v>227</v>
      </c>
      <c r="AB90" s="94" t="s">
        <v>238</v>
      </c>
      <c r="AC90" s="94">
        <v>2</v>
      </c>
      <c r="AD90" s="94">
        <v>1</v>
      </c>
      <c r="AE90" s="94" t="s">
        <v>227</v>
      </c>
      <c r="AF90" s="94" t="s">
        <v>227</v>
      </c>
      <c r="AG90" s="94" t="s">
        <v>227</v>
      </c>
      <c r="AH90" s="94" t="s">
        <v>227</v>
      </c>
      <c r="AI90" s="94">
        <v>1</v>
      </c>
      <c r="AJ90" s="99">
        <v>3</v>
      </c>
      <c r="AK90" s="99">
        <v>2</v>
      </c>
      <c r="AL90" s="99">
        <v>1</v>
      </c>
      <c r="AM90" s="94" t="s">
        <v>227</v>
      </c>
      <c r="AN90" s="99">
        <v>1</v>
      </c>
      <c r="AO90" s="94">
        <v>0.5</v>
      </c>
      <c r="AP90" s="94" t="s">
        <v>227</v>
      </c>
      <c r="AQ90" s="94" t="s">
        <v>238</v>
      </c>
      <c r="AR90" s="94" t="s">
        <v>227</v>
      </c>
      <c r="AS90" s="94" t="s">
        <v>227</v>
      </c>
      <c r="AT90" s="94" t="s">
        <v>227</v>
      </c>
      <c r="AU90" s="94">
        <v>1</v>
      </c>
      <c r="AV90" s="94">
        <v>0.5</v>
      </c>
      <c r="AW90" s="94">
        <v>1</v>
      </c>
      <c r="AX90" s="94" t="s">
        <v>227</v>
      </c>
      <c r="AY90" s="94" t="s">
        <v>227</v>
      </c>
      <c r="AZ90" s="94" t="s">
        <v>227</v>
      </c>
      <c r="BA90" s="94">
        <f>SUM(R90:AZ90)</f>
        <v>25.5</v>
      </c>
    </row>
    <row r="91" spans="1:53" ht="16.5" customHeight="1" x14ac:dyDescent="0.15">
      <c r="C91" s="5"/>
      <c r="D91" s="5"/>
      <c r="E91" s="5"/>
      <c r="F91" s="5"/>
      <c r="G91" s="5"/>
      <c r="H91" s="5"/>
      <c r="I91" s="5"/>
      <c r="J91" s="5"/>
      <c r="K91" s="5"/>
      <c r="L91" s="5"/>
      <c r="M91" s="5"/>
      <c r="N91" s="5"/>
      <c r="P91" s="277"/>
      <c r="Q91" s="93" t="s">
        <v>200</v>
      </c>
      <c r="R91" s="94" t="s">
        <v>238</v>
      </c>
      <c r="S91" s="94" t="s">
        <v>238</v>
      </c>
      <c r="T91" s="94">
        <v>3</v>
      </c>
      <c r="U91" s="94">
        <v>2.5</v>
      </c>
      <c r="V91" s="94">
        <v>2</v>
      </c>
      <c r="W91" s="94">
        <v>1.5</v>
      </c>
      <c r="X91" s="94">
        <v>1</v>
      </c>
      <c r="Y91" s="94">
        <v>1</v>
      </c>
      <c r="Z91" s="94">
        <v>0.5</v>
      </c>
      <c r="AA91" s="94" t="s">
        <v>227</v>
      </c>
      <c r="AB91" s="94" t="s">
        <v>238</v>
      </c>
      <c r="AC91" s="94">
        <v>2</v>
      </c>
      <c r="AD91" s="94">
        <v>1</v>
      </c>
      <c r="AE91" s="94" t="s">
        <v>227</v>
      </c>
      <c r="AF91" s="94" t="s">
        <v>227</v>
      </c>
      <c r="AG91" s="94">
        <v>2</v>
      </c>
      <c r="AH91" s="94">
        <v>1</v>
      </c>
      <c r="AI91" s="94">
        <v>1</v>
      </c>
      <c r="AJ91" s="94">
        <v>3</v>
      </c>
      <c r="AK91" s="99">
        <v>2</v>
      </c>
      <c r="AL91" s="99">
        <v>1</v>
      </c>
      <c r="AM91" s="94" t="s">
        <v>227</v>
      </c>
      <c r="AN91" s="99">
        <v>1</v>
      </c>
      <c r="AO91" s="94">
        <v>0.5</v>
      </c>
      <c r="AP91" s="94" t="s">
        <v>227</v>
      </c>
      <c r="AQ91" s="94" t="s">
        <v>238</v>
      </c>
      <c r="AR91" s="94" t="s">
        <v>227</v>
      </c>
      <c r="AS91" s="94" t="s">
        <v>227</v>
      </c>
      <c r="AT91" s="94" t="s">
        <v>227</v>
      </c>
      <c r="AU91" s="94">
        <v>1</v>
      </c>
      <c r="AV91" s="94">
        <v>0.5</v>
      </c>
      <c r="AW91" s="94">
        <v>1</v>
      </c>
      <c r="AX91" s="94" t="s">
        <v>227</v>
      </c>
      <c r="AY91" s="94" t="s">
        <v>227</v>
      </c>
      <c r="AZ91" s="94" t="s">
        <v>227</v>
      </c>
      <c r="BA91" s="94">
        <f t="shared" ref="BA91:BA121" si="1">SUM(R91:AZ91)</f>
        <v>28.5</v>
      </c>
    </row>
    <row r="92" spans="1:53" ht="13.5" customHeight="1" x14ac:dyDescent="0.15">
      <c r="C92" s="5"/>
      <c r="D92" s="5"/>
      <c r="E92" s="5"/>
      <c r="F92" s="5"/>
      <c r="G92" s="5"/>
      <c r="H92" s="5"/>
      <c r="I92" s="5"/>
      <c r="J92" s="5"/>
      <c r="K92" s="5"/>
      <c r="L92" s="5"/>
      <c r="M92" s="5"/>
      <c r="N92" s="5"/>
      <c r="P92" s="277"/>
      <c r="Q92" s="93" t="s">
        <v>201</v>
      </c>
      <c r="R92" s="94" t="s">
        <v>238</v>
      </c>
      <c r="S92" s="94" t="s">
        <v>238</v>
      </c>
      <c r="T92" s="94">
        <v>3</v>
      </c>
      <c r="U92" s="94">
        <v>2.5</v>
      </c>
      <c r="V92" s="94">
        <v>2</v>
      </c>
      <c r="W92" s="94">
        <v>1.5</v>
      </c>
      <c r="X92" s="94">
        <v>1</v>
      </c>
      <c r="Y92" s="94">
        <v>1</v>
      </c>
      <c r="Z92" s="94">
        <v>0.5</v>
      </c>
      <c r="AA92" s="94">
        <v>1</v>
      </c>
      <c r="AB92" s="94">
        <v>0.5</v>
      </c>
      <c r="AC92" s="94">
        <v>2</v>
      </c>
      <c r="AD92" s="94">
        <v>1</v>
      </c>
      <c r="AE92" s="94" t="s">
        <v>227</v>
      </c>
      <c r="AF92" s="94" t="s">
        <v>227</v>
      </c>
      <c r="AG92" s="94" t="s">
        <v>227</v>
      </c>
      <c r="AH92" s="94" t="s">
        <v>227</v>
      </c>
      <c r="AI92" s="94">
        <v>1</v>
      </c>
      <c r="AJ92" s="94">
        <v>3</v>
      </c>
      <c r="AK92" s="99">
        <v>2</v>
      </c>
      <c r="AL92" s="99">
        <v>1</v>
      </c>
      <c r="AM92" s="94" t="s">
        <v>227</v>
      </c>
      <c r="AN92" s="99">
        <v>1</v>
      </c>
      <c r="AO92" s="94">
        <v>0.5</v>
      </c>
      <c r="AP92" s="94" t="s">
        <v>227</v>
      </c>
      <c r="AQ92" s="94" t="s">
        <v>238</v>
      </c>
      <c r="AR92" s="94" t="s">
        <v>227</v>
      </c>
      <c r="AS92" s="94" t="s">
        <v>227</v>
      </c>
      <c r="AT92" s="94" t="s">
        <v>227</v>
      </c>
      <c r="AU92" s="94">
        <v>1</v>
      </c>
      <c r="AV92" s="94">
        <v>0.5</v>
      </c>
      <c r="AW92" s="94" t="s">
        <v>227</v>
      </c>
      <c r="AX92" s="94" t="s">
        <v>227</v>
      </c>
      <c r="AY92" s="94" t="s">
        <v>227</v>
      </c>
      <c r="AZ92" s="94" t="s">
        <v>227</v>
      </c>
      <c r="BA92" s="94">
        <f t="shared" si="1"/>
        <v>26</v>
      </c>
    </row>
    <row r="93" spans="1:53" x14ac:dyDescent="0.15">
      <c r="C93" s="5"/>
      <c r="D93" s="5"/>
      <c r="E93" s="5"/>
      <c r="F93" s="5"/>
      <c r="G93" s="5"/>
      <c r="H93" s="5"/>
      <c r="I93" s="5"/>
      <c r="J93" s="5"/>
      <c r="K93" s="5"/>
      <c r="L93" s="5"/>
      <c r="M93" s="5"/>
      <c r="N93" s="5"/>
      <c r="P93" s="277"/>
      <c r="Q93" s="93" t="s">
        <v>202</v>
      </c>
      <c r="R93" s="94" t="s">
        <v>238</v>
      </c>
      <c r="S93" s="94" t="s">
        <v>238</v>
      </c>
      <c r="T93" s="94">
        <v>3</v>
      </c>
      <c r="U93" s="94">
        <v>2.5</v>
      </c>
      <c r="V93" s="94">
        <v>2</v>
      </c>
      <c r="W93" s="94">
        <v>1.5</v>
      </c>
      <c r="X93" s="94">
        <v>1</v>
      </c>
      <c r="Y93" s="94">
        <v>1</v>
      </c>
      <c r="Z93" s="94">
        <v>0.5</v>
      </c>
      <c r="AA93" s="94">
        <v>1</v>
      </c>
      <c r="AB93" s="94">
        <v>0.5</v>
      </c>
      <c r="AC93" s="94">
        <v>2</v>
      </c>
      <c r="AD93" s="94">
        <v>1</v>
      </c>
      <c r="AE93" s="94" t="s">
        <v>227</v>
      </c>
      <c r="AF93" s="94" t="s">
        <v>227</v>
      </c>
      <c r="AG93" s="94">
        <v>2</v>
      </c>
      <c r="AH93" s="94">
        <v>1</v>
      </c>
      <c r="AI93" s="94">
        <v>1</v>
      </c>
      <c r="AJ93" s="94">
        <v>3</v>
      </c>
      <c r="AK93" s="99">
        <v>2</v>
      </c>
      <c r="AL93" s="99">
        <v>1</v>
      </c>
      <c r="AM93" s="94" t="s">
        <v>227</v>
      </c>
      <c r="AN93" s="99">
        <v>1</v>
      </c>
      <c r="AO93" s="94">
        <v>0.5</v>
      </c>
      <c r="AP93" s="94" t="s">
        <v>227</v>
      </c>
      <c r="AQ93" s="94" t="s">
        <v>238</v>
      </c>
      <c r="AR93" s="94" t="s">
        <v>227</v>
      </c>
      <c r="AS93" s="94" t="s">
        <v>227</v>
      </c>
      <c r="AT93" s="94" t="s">
        <v>227</v>
      </c>
      <c r="AU93" s="94">
        <v>1</v>
      </c>
      <c r="AV93" s="94">
        <v>0.5</v>
      </c>
      <c r="AW93" s="94" t="s">
        <v>227</v>
      </c>
      <c r="AX93" s="94" t="s">
        <v>227</v>
      </c>
      <c r="AY93" s="94" t="s">
        <v>227</v>
      </c>
      <c r="AZ93" s="94" t="s">
        <v>227</v>
      </c>
      <c r="BA93" s="94">
        <f t="shared" si="1"/>
        <v>29</v>
      </c>
    </row>
    <row r="94" spans="1:53" ht="13.5" customHeight="1" x14ac:dyDescent="0.15">
      <c r="C94" s="5"/>
      <c r="D94" s="5"/>
      <c r="E94" s="5"/>
      <c r="F94" s="5"/>
      <c r="G94" s="5"/>
      <c r="H94" s="5"/>
      <c r="I94" s="5"/>
      <c r="J94" s="5"/>
      <c r="K94" s="5"/>
      <c r="L94" s="5"/>
      <c r="M94" s="5"/>
      <c r="N94" s="5"/>
      <c r="P94" s="277"/>
      <c r="Q94" s="93" t="s">
        <v>203</v>
      </c>
      <c r="R94" s="94" t="s">
        <v>238</v>
      </c>
      <c r="S94" s="94" t="s">
        <v>238</v>
      </c>
      <c r="T94" s="94">
        <v>3</v>
      </c>
      <c r="U94" s="94">
        <v>2.5</v>
      </c>
      <c r="V94" s="94">
        <v>2</v>
      </c>
      <c r="W94" s="94">
        <v>1.5</v>
      </c>
      <c r="X94" s="94">
        <v>1</v>
      </c>
      <c r="Y94" s="94">
        <v>1</v>
      </c>
      <c r="Z94" s="94">
        <v>0.5</v>
      </c>
      <c r="AA94" s="94" t="s">
        <v>227</v>
      </c>
      <c r="AB94" s="94" t="s">
        <v>238</v>
      </c>
      <c r="AC94" s="94">
        <v>2</v>
      </c>
      <c r="AD94" s="94">
        <v>1</v>
      </c>
      <c r="AE94" s="94" t="s">
        <v>227</v>
      </c>
      <c r="AF94" s="94" t="s">
        <v>227</v>
      </c>
      <c r="AG94" s="94" t="s">
        <v>227</v>
      </c>
      <c r="AH94" s="94" t="s">
        <v>227</v>
      </c>
      <c r="AI94" s="94">
        <v>1</v>
      </c>
      <c r="AJ94" s="94">
        <v>3</v>
      </c>
      <c r="AK94" s="99">
        <v>2</v>
      </c>
      <c r="AL94" s="99">
        <v>1</v>
      </c>
      <c r="AM94" s="94" t="s">
        <v>227</v>
      </c>
      <c r="AN94" s="99">
        <v>1</v>
      </c>
      <c r="AO94" s="94">
        <v>0.5</v>
      </c>
      <c r="AP94" s="94">
        <v>2</v>
      </c>
      <c r="AQ94" s="94">
        <v>1</v>
      </c>
      <c r="AR94" s="94" t="s">
        <v>227</v>
      </c>
      <c r="AS94" s="94" t="s">
        <v>227</v>
      </c>
      <c r="AT94" s="94" t="s">
        <v>227</v>
      </c>
      <c r="AU94" s="94">
        <v>1</v>
      </c>
      <c r="AV94" s="94">
        <v>0.5</v>
      </c>
      <c r="AW94" s="94">
        <v>1</v>
      </c>
      <c r="AX94" s="94" t="s">
        <v>227</v>
      </c>
      <c r="AY94" s="94" t="s">
        <v>227</v>
      </c>
      <c r="AZ94" s="94" t="s">
        <v>227</v>
      </c>
      <c r="BA94" s="94">
        <f t="shared" si="1"/>
        <v>28.5</v>
      </c>
    </row>
    <row r="95" spans="1:53" x14ac:dyDescent="0.15">
      <c r="A95" s="279" t="s">
        <v>38</v>
      </c>
      <c r="B95" s="201"/>
      <c r="C95" s="199" t="s">
        <v>62</v>
      </c>
      <c r="D95" s="201"/>
      <c r="E95" s="199" t="s">
        <v>42</v>
      </c>
      <c r="F95" s="201"/>
      <c r="G95" s="280"/>
      <c r="H95" s="281"/>
      <c r="I95" s="281"/>
      <c r="J95" s="281"/>
      <c r="K95" s="281"/>
      <c r="L95" s="281"/>
      <c r="M95" s="281"/>
      <c r="N95" s="282"/>
      <c r="P95" s="277"/>
      <c r="Q95" s="93" t="s">
        <v>204</v>
      </c>
      <c r="R95" s="94" t="s">
        <v>238</v>
      </c>
      <c r="S95" s="94" t="s">
        <v>238</v>
      </c>
      <c r="T95" s="94">
        <v>3</v>
      </c>
      <c r="U95" s="94">
        <v>2.5</v>
      </c>
      <c r="V95" s="94">
        <v>2</v>
      </c>
      <c r="W95" s="94">
        <v>1.5</v>
      </c>
      <c r="X95" s="94">
        <v>1</v>
      </c>
      <c r="Y95" s="94">
        <v>1</v>
      </c>
      <c r="Z95" s="94">
        <v>0.5</v>
      </c>
      <c r="AA95" s="94" t="s">
        <v>227</v>
      </c>
      <c r="AB95" s="94" t="s">
        <v>238</v>
      </c>
      <c r="AC95" s="94">
        <v>2</v>
      </c>
      <c r="AD95" s="94">
        <v>1</v>
      </c>
      <c r="AE95" s="94" t="s">
        <v>227</v>
      </c>
      <c r="AF95" s="94" t="s">
        <v>227</v>
      </c>
      <c r="AG95" s="94">
        <v>2</v>
      </c>
      <c r="AH95" s="94">
        <v>1</v>
      </c>
      <c r="AI95" s="94">
        <v>1</v>
      </c>
      <c r="AJ95" s="94">
        <v>3</v>
      </c>
      <c r="AK95" s="99">
        <v>2</v>
      </c>
      <c r="AL95" s="99">
        <v>1</v>
      </c>
      <c r="AM95" s="94" t="s">
        <v>227</v>
      </c>
      <c r="AN95" s="99">
        <v>1</v>
      </c>
      <c r="AO95" s="94">
        <v>0.5</v>
      </c>
      <c r="AP95" s="94">
        <v>2</v>
      </c>
      <c r="AQ95" s="94">
        <v>1</v>
      </c>
      <c r="AR95" s="94" t="s">
        <v>227</v>
      </c>
      <c r="AS95" s="94" t="s">
        <v>227</v>
      </c>
      <c r="AT95" s="94" t="s">
        <v>227</v>
      </c>
      <c r="AU95" s="94">
        <v>1</v>
      </c>
      <c r="AV95" s="94">
        <v>0.5</v>
      </c>
      <c r="AW95" s="94">
        <v>1</v>
      </c>
      <c r="AX95" s="94" t="s">
        <v>227</v>
      </c>
      <c r="AY95" s="94" t="s">
        <v>227</v>
      </c>
      <c r="AZ95" s="94" t="s">
        <v>227</v>
      </c>
      <c r="BA95" s="94">
        <f t="shared" si="1"/>
        <v>31.5</v>
      </c>
    </row>
    <row r="96" spans="1:53" x14ac:dyDescent="0.15">
      <c r="A96" s="13" t="s">
        <v>39</v>
      </c>
      <c r="B96" s="13"/>
      <c r="C96" s="199" t="s">
        <v>94</v>
      </c>
      <c r="D96" s="201"/>
      <c r="E96" s="13" t="s">
        <v>43</v>
      </c>
      <c r="F96" s="13" t="s">
        <v>45</v>
      </c>
      <c r="G96" s="283" t="s">
        <v>272</v>
      </c>
      <c r="H96" s="283"/>
      <c r="I96" s="283"/>
      <c r="J96" s="283"/>
      <c r="K96" s="283"/>
      <c r="L96" s="283"/>
      <c r="M96" s="283"/>
      <c r="N96" s="283"/>
      <c r="P96" s="277"/>
      <c r="Q96" s="93" t="s">
        <v>205</v>
      </c>
      <c r="R96" s="94" t="s">
        <v>238</v>
      </c>
      <c r="S96" s="94" t="s">
        <v>238</v>
      </c>
      <c r="T96" s="94">
        <v>3</v>
      </c>
      <c r="U96" s="94">
        <v>2.5</v>
      </c>
      <c r="V96" s="94">
        <v>2</v>
      </c>
      <c r="W96" s="94">
        <v>1.5</v>
      </c>
      <c r="X96" s="94">
        <v>1</v>
      </c>
      <c r="Y96" s="94">
        <v>1</v>
      </c>
      <c r="Z96" s="94">
        <v>0.5</v>
      </c>
      <c r="AA96" s="94">
        <v>1</v>
      </c>
      <c r="AB96" s="94">
        <v>0.5</v>
      </c>
      <c r="AC96" s="94">
        <v>2</v>
      </c>
      <c r="AD96" s="94">
        <v>1</v>
      </c>
      <c r="AE96" s="94" t="s">
        <v>227</v>
      </c>
      <c r="AF96" s="94" t="s">
        <v>227</v>
      </c>
      <c r="AG96" s="94" t="s">
        <v>227</v>
      </c>
      <c r="AH96" s="94" t="s">
        <v>227</v>
      </c>
      <c r="AI96" s="94">
        <v>1</v>
      </c>
      <c r="AJ96" s="94">
        <v>3</v>
      </c>
      <c r="AK96" s="99">
        <v>2</v>
      </c>
      <c r="AL96" s="99">
        <v>1</v>
      </c>
      <c r="AM96" s="94" t="s">
        <v>227</v>
      </c>
      <c r="AN96" s="99">
        <v>1</v>
      </c>
      <c r="AO96" s="94">
        <v>0.5</v>
      </c>
      <c r="AP96" s="94">
        <v>2</v>
      </c>
      <c r="AQ96" s="94">
        <v>1</v>
      </c>
      <c r="AR96" s="94" t="s">
        <v>227</v>
      </c>
      <c r="AS96" s="94" t="s">
        <v>227</v>
      </c>
      <c r="AT96" s="94" t="s">
        <v>227</v>
      </c>
      <c r="AU96" s="94">
        <v>1</v>
      </c>
      <c r="AV96" s="94">
        <v>0.5</v>
      </c>
      <c r="AW96" s="94" t="s">
        <v>227</v>
      </c>
      <c r="AX96" s="94" t="s">
        <v>227</v>
      </c>
      <c r="AY96" s="94" t="s">
        <v>227</v>
      </c>
      <c r="AZ96" s="94" t="s">
        <v>227</v>
      </c>
      <c r="BA96" s="94">
        <f t="shared" si="1"/>
        <v>29</v>
      </c>
    </row>
    <row r="97" spans="1:53" x14ac:dyDescent="0.15">
      <c r="A97" s="13" t="s">
        <v>40</v>
      </c>
      <c r="B97" s="13"/>
      <c r="C97" s="199" t="s">
        <v>95</v>
      </c>
      <c r="D97" s="201"/>
      <c r="E97" s="13" t="s">
        <v>41</v>
      </c>
      <c r="F97" s="13" t="s">
        <v>44</v>
      </c>
      <c r="G97" s="283" t="s">
        <v>273</v>
      </c>
      <c r="H97" s="283"/>
      <c r="I97" s="283"/>
      <c r="J97" s="283"/>
      <c r="K97" s="283"/>
      <c r="L97" s="283"/>
      <c r="M97" s="283"/>
      <c r="N97" s="283"/>
      <c r="P97" s="278"/>
      <c r="Q97" s="93" t="s">
        <v>206</v>
      </c>
      <c r="R97" s="94" t="s">
        <v>238</v>
      </c>
      <c r="S97" s="94" t="s">
        <v>238</v>
      </c>
      <c r="T97" s="94">
        <v>3</v>
      </c>
      <c r="U97" s="94">
        <v>2.5</v>
      </c>
      <c r="V97" s="94">
        <v>2</v>
      </c>
      <c r="W97" s="94">
        <v>1.5</v>
      </c>
      <c r="X97" s="94">
        <v>1</v>
      </c>
      <c r="Y97" s="94">
        <v>1</v>
      </c>
      <c r="Z97" s="94">
        <v>0.5</v>
      </c>
      <c r="AA97" s="94">
        <v>1</v>
      </c>
      <c r="AB97" s="94">
        <v>0.5</v>
      </c>
      <c r="AC97" s="94">
        <v>2</v>
      </c>
      <c r="AD97" s="94">
        <v>1</v>
      </c>
      <c r="AE97" s="94" t="s">
        <v>227</v>
      </c>
      <c r="AF97" s="94" t="s">
        <v>227</v>
      </c>
      <c r="AG97" s="94">
        <v>2</v>
      </c>
      <c r="AH97" s="94">
        <v>1</v>
      </c>
      <c r="AI97" s="94">
        <v>1</v>
      </c>
      <c r="AJ97" s="94">
        <v>3</v>
      </c>
      <c r="AK97" s="99">
        <v>2</v>
      </c>
      <c r="AL97" s="99">
        <v>1</v>
      </c>
      <c r="AM97" s="94" t="s">
        <v>227</v>
      </c>
      <c r="AN97" s="99">
        <v>1</v>
      </c>
      <c r="AO97" s="94">
        <v>0.5</v>
      </c>
      <c r="AP97" s="94">
        <v>2</v>
      </c>
      <c r="AQ97" s="94">
        <v>1</v>
      </c>
      <c r="AR97" s="94" t="s">
        <v>227</v>
      </c>
      <c r="AS97" s="94" t="s">
        <v>227</v>
      </c>
      <c r="AT97" s="94" t="s">
        <v>227</v>
      </c>
      <c r="AU97" s="94">
        <v>1</v>
      </c>
      <c r="AV97" s="94">
        <v>0.5</v>
      </c>
      <c r="AW97" s="94" t="s">
        <v>227</v>
      </c>
      <c r="AX97" s="94" t="s">
        <v>227</v>
      </c>
      <c r="AY97" s="94" t="s">
        <v>227</v>
      </c>
      <c r="AZ97" s="94" t="s">
        <v>227</v>
      </c>
      <c r="BA97" s="94">
        <f t="shared" si="1"/>
        <v>32</v>
      </c>
    </row>
    <row r="98" spans="1:53" ht="12.75" customHeight="1" x14ac:dyDescent="0.15">
      <c r="C98" s="5"/>
      <c r="D98" s="5"/>
      <c r="E98" s="5"/>
      <c r="F98" s="5"/>
      <c r="G98" s="5"/>
      <c r="H98" s="5"/>
      <c r="I98" s="5"/>
      <c r="J98" s="5"/>
      <c r="K98" s="5"/>
      <c r="L98" s="5"/>
      <c r="M98" s="5"/>
      <c r="N98" s="5"/>
      <c r="P98" s="284" t="s">
        <v>193</v>
      </c>
      <c r="Q98" s="93" t="s">
        <v>207</v>
      </c>
      <c r="R98" s="94">
        <v>4</v>
      </c>
      <c r="S98" s="94">
        <v>3.5</v>
      </c>
      <c r="T98" s="94">
        <v>3</v>
      </c>
      <c r="U98" s="94">
        <v>2.5</v>
      </c>
      <c r="V98" s="94">
        <v>2</v>
      </c>
      <c r="W98" s="94">
        <v>1.5</v>
      </c>
      <c r="X98" s="94">
        <v>1</v>
      </c>
      <c r="Y98" s="94">
        <v>1</v>
      </c>
      <c r="Z98" s="94">
        <v>0.5</v>
      </c>
      <c r="AA98" s="94">
        <v>1</v>
      </c>
      <c r="AB98" s="94">
        <v>0.5</v>
      </c>
      <c r="AC98" s="94" t="s">
        <v>227</v>
      </c>
      <c r="AD98" s="94" t="s">
        <v>238</v>
      </c>
      <c r="AE98" s="94">
        <v>1</v>
      </c>
      <c r="AF98" s="94">
        <v>0.5</v>
      </c>
      <c r="AG98" s="94" t="s">
        <v>227</v>
      </c>
      <c r="AH98" s="94" t="s">
        <v>227</v>
      </c>
      <c r="AI98" s="94">
        <v>1</v>
      </c>
      <c r="AJ98" s="94">
        <v>3</v>
      </c>
      <c r="AK98" s="99">
        <v>2</v>
      </c>
      <c r="AL98" s="99">
        <v>1</v>
      </c>
      <c r="AM98" s="94" t="s">
        <v>227</v>
      </c>
      <c r="AN98" s="99">
        <v>1</v>
      </c>
      <c r="AO98" s="94">
        <v>0.5</v>
      </c>
      <c r="AP98" s="94" t="s">
        <v>227</v>
      </c>
      <c r="AQ98" s="94" t="s">
        <v>238</v>
      </c>
      <c r="AR98" s="94" t="s">
        <v>227</v>
      </c>
      <c r="AS98" s="94" t="s">
        <v>227</v>
      </c>
      <c r="AT98" s="94">
        <v>1</v>
      </c>
      <c r="AU98" s="94">
        <v>1</v>
      </c>
      <c r="AV98" s="94">
        <v>0.5</v>
      </c>
      <c r="AW98" s="94">
        <v>1</v>
      </c>
      <c r="AX98" s="94">
        <v>1</v>
      </c>
      <c r="AY98" s="94" t="s">
        <v>227</v>
      </c>
      <c r="AZ98" s="94" t="s">
        <v>227</v>
      </c>
      <c r="BA98" s="94">
        <f t="shared" si="1"/>
        <v>35</v>
      </c>
    </row>
    <row r="99" spans="1:53" x14ac:dyDescent="0.15">
      <c r="A99" t="s">
        <v>90</v>
      </c>
      <c r="P99" s="292"/>
      <c r="Q99" s="93" t="s">
        <v>208</v>
      </c>
      <c r="R99" s="94">
        <v>4</v>
      </c>
      <c r="S99" s="94">
        <v>3.5</v>
      </c>
      <c r="T99" s="94">
        <v>3</v>
      </c>
      <c r="U99" s="94">
        <v>2.5</v>
      </c>
      <c r="V99" s="94">
        <v>2</v>
      </c>
      <c r="W99" s="94">
        <v>1.5</v>
      </c>
      <c r="X99" s="94">
        <v>1</v>
      </c>
      <c r="Y99" s="94">
        <v>1</v>
      </c>
      <c r="Z99" s="94">
        <v>0.5</v>
      </c>
      <c r="AA99" s="94">
        <v>1</v>
      </c>
      <c r="AB99" s="94">
        <v>0.5</v>
      </c>
      <c r="AC99" s="94" t="s">
        <v>227</v>
      </c>
      <c r="AD99" s="94" t="s">
        <v>238</v>
      </c>
      <c r="AE99" s="94">
        <v>1</v>
      </c>
      <c r="AF99" s="94">
        <v>0.5</v>
      </c>
      <c r="AG99" s="94">
        <v>2</v>
      </c>
      <c r="AH99" s="94">
        <v>1</v>
      </c>
      <c r="AI99" s="94">
        <v>1</v>
      </c>
      <c r="AJ99" s="94">
        <v>3</v>
      </c>
      <c r="AK99" s="99">
        <v>2</v>
      </c>
      <c r="AL99" s="99">
        <v>1</v>
      </c>
      <c r="AM99" s="94" t="s">
        <v>227</v>
      </c>
      <c r="AN99" s="99">
        <v>1</v>
      </c>
      <c r="AO99" s="94">
        <v>0.5</v>
      </c>
      <c r="AP99" s="94" t="s">
        <v>227</v>
      </c>
      <c r="AQ99" s="94" t="s">
        <v>238</v>
      </c>
      <c r="AR99" s="94" t="s">
        <v>227</v>
      </c>
      <c r="AS99" s="94" t="s">
        <v>227</v>
      </c>
      <c r="AT99" s="94">
        <v>1</v>
      </c>
      <c r="AU99" s="94">
        <v>1</v>
      </c>
      <c r="AV99" s="94">
        <v>0.5</v>
      </c>
      <c r="AW99" s="94">
        <v>1</v>
      </c>
      <c r="AX99" s="94">
        <v>1</v>
      </c>
      <c r="AY99" s="94" t="s">
        <v>227</v>
      </c>
      <c r="AZ99" s="94" t="s">
        <v>227</v>
      </c>
      <c r="BA99" s="94">
        <f t="shared" si="1"/>
        <v>38</v>
      </c>
    </row>
    <row r="100" spans="1:53" x14ac:dyDescent="0.15">
      <c r="A100" s="279" t="s">
        <v>48</v>
      </c>
      <c r="B100" s="201"/>
      <c r="C100" s="293" t="s">
        <v>56</v>
      </c>
      <c r="D100" s="293"/>
      <c r="E100" s="12"/>
      <c r="P100" s="292"/>
      <c r="Q100" s="93" t="s">
        <v>209</v>
      </c>
      <c r="R100" s="94">
        <v>4</v>
      </c>
      <c r="S100" s="94">
        <v>3.5</v>
      </c>
      <c r="T100" s="94">
        <v>3</v>
      </c>
      <c r="U100" s="94">
        <v>2.5</v>
      </c>
      <c r="V100" s="94">
        <v>2</v>
      </c>
      <c r="W100" s="94">
        <v>1.5</v>
      </c>
      <c r="X100" s="94">
        <v>1</v>
      </c>
      <c r="Y100" s="94">
        <v>1</v>
      </c>
      <c r="Z100" s="94">
        <v>0.5</v>
      </c>
      <c r="AA100" s="94">
        <v>2</v>
      </c>
      <c r="AB100" s="94">
        <v>1</v>
      </c>
      <c r="AC100" s="94" t="s">
        <v>227</v>
      </c>
      <c r="AD100" s="94" t="s">
        <v>238</v>
      </c>
      <c r="AE100" s="94">
        <v>1</v>
      </c>
      <c r="AF100" s="94">
        <v>0.5</v>
      </c>
      <c r="AG100" s="94" t="s">
        <v>227</v>
      </c>
      <c r="AH100" s="94" t="s">
        <v>227</v>
      </c>
      <c r="AI100" s="94">
        <v>1</v>
      </c>
      <c r="AJ100" s="94">
        <v>3</v>
      </c>
      <c r="AK100" s="99">
        <v>2</v>
      </c>
      <c r="AL100" s="99">
        <v>1</v>
      </c>
      <c r="AM100" s="94" t="s">
        <v>227</v>
      </c>
      <c r="AN100" s="99">
        <v>1</v>
      </c>
      <c r="AO100" s="94">
        <v>0.5</v>
      </c>
      <c r="AP100" s="94" t="s">
        <v>227</v>
      </c>
      <c r="AQ100" s="94" t="s">
        <v>238</v>
      </c>
      <c r="AR100" s="94" t="s">
        <v>227</v>
      </c>
      <c r="AS100" s="94" t="s">
        <v>227</v>
      </c>
      <c r="AT100" s="94">
        <v>1</v>
      </c>
      <c r="AU100" s="94">
        <v>1</v>
      </c>
      <c r="AV100" s="94">
        <v>0.5</v>
      </c>
      <c r="AW100" s="94" t="s">
        <v>227</v>
      </c>
      <c r="AX100" s="94">
        <v>1</v>
      </c>
      <c r="AY100" s="94" t="s">
        <v>227</v>
      </c>
      <c r="AZ100" s="94" t="s">
        <v>227</v>
      </c>
      <c r="BA100" s="94">
        <f t="shared" si="1"/>
        <v>35.5</v>
      </c>
    </row>
    <row r="101" spans="1:53" x14ac:dyDescent="0.15">
      <c r="A101" s="13" t="s">
        <v>49</v>
      </c>
      <c r="B101" s="13"/>
      <c r="C101" s="293" t="s">
        <v>51</v>
      </c>
      <c r="D101" s="293"/>
      <c r="E101" s="12" t="s">
        <v>45</v>
      </c>
      <c r="P101" s="292"/>
      <c r="Q101" s="93" t="s">
        <v>210</v>
      </c>
      <c r="R101" s="94">
        <v>4</v>
      </c>
      <c r="S101" s="94">
        <v>3.5</v>
      </c>
      <c r="T101" s="94">
        <v>3</v>
      </c>
      <c r="U101" s="94">
        <v>2.5</v>
      </c>
      <c r="V101" s="94">
        <v>2</v>
      </c>
      <c r="W101" s="94">
        <v>1.5</v>
      </c>
      <c r="X101" s="94">
        <v>1</v>
      </c>
      <c r="Y101" s="94">
        <v>1</v>
      </c>
      <c r="Z101" s="94">
        <v>0.5</v>
      </c>
      <c r="AA101" s="94">
        <v>2</v>
      </c>
      <c r="AB101" s="94">
        <v>1</v>
      </c>
      <c r="AC101" s="94" t="s">
        <v>227</v>
      </c>
      <c r="AD101" s="94" t="s">
        <v>238</v>
      </c>
      <c r="AE101" s="94">
        <v>1</v>
      </c>
      <c r="AF101" s="94">
        <v>0.5</v>
      </c>
      <c r="AG101" s="94">
        <v>2</v>
      </c>
      <c r="AH101" s="94">
        <v>1</v>
      </c>
      <c r="AI101" s="94">
        <v>1</v>
      </c>
      <c r="AJ101" s="94">
        <v>3</v>
      </c>
      <c r="AK101" s="99">
        <v>2</v>
      </c>
      <c r="AL101" s="99">
        <v>1</v>
      </c>
      <c r="AM101" s="94" t="s">
        <v>227</v>
      </c>
      <c r="AN101" s="99">
        <v>1</v>
      </c>
      <c r="AO101" s="94">
        <v>0.5</v>
      </c>
      <c r="AP101" s="94" t="s">
        <v>227</v>
      </c>
      <c r="AQ101" s="94" t="s">
        <v>238</v>
      </c>
      <c r="AR101" s="94" t="s">
        <v>227</v>
      </c>
      <c r="AS101" s="94" t="s">
        <v>227</v>
      </c>
      <c r="AT101" s="94">
        <v>1</v>
      </c>
      <c r="AU101" s="94">
        <v>1</v>
      </c>
      <c r="AV101" s="94">
        <v>0.5</v>
      </c>
      <c r="AW101" s="94" t="s">
        <v>227</v>
      </c>
      <c r="AX101" s="94">
        <v>1</v>
      </c>
      <c r="AY101" s="94" t="s">
        <v>227</v>
      </c>
      <c r="AZ101" s="94" t="s">
        <v>227</v>
      </c>
      <c r="BA101" s="94">
        <f t="shared" si="1"/>
        <v>38.5</v>
      </c>
    </row>
    <row r="102" spans="1:53" x14ac:dyDescent="0.15">
      <c r="A102" s="13" t="s">
        <v>50</v>
      </c>
      <c r="B102" s="13"/>
      <c r="C102" s="293" t="s">
        <v>52</v>
      </c>
      <c r="D102" s="293"/>
      <c r="E102" s="12"/>
      <c r="P102" s="292"/>
      <c r="Q102" s="93" t="s">
        <v>211</v>
      </c>
      <c r="R102" s="94">
        <v>4</v>
      </c>
      <c r="S102" s="94">
        <v>3.5</v>
      </c>
      <c r="T102" s="94">
        <v>3</v>
      </c>
      <c r="U102" s="94">
        <v>2.5</v>
      </c>
      <c r="V102" s="94">
        <v>2</v>
      </c>
      <c r="W102" s="94">
        <v>1.5</v>
      </c>
      <c r="X102" s="94">
        <v>1</v>
      </c>
      <c r="Y102" s="94">
        <v>1</v>
      </c>
      <c r="Z102" s="94">
        <v>0.5</v>
      </c>
      <c r="AA102" s="94">
        <v>1</v>
      </c>
      <c r="AB102" s="94">
        <v>0.5</v>
      </c>
      <c r="AC102" s="94" t="s">
        <v>227</v>
      </c>
      <c r="AD102" s="94" t="s">
        <v>238</v>
      </c>
      <c r="AE102" s="94">
        <v>1</v>
      </c>
      <c r="AF102" s="94">
        <v>0.5</v>
      </c>
      <c r="AG102" s="94" t="s">
        <v>227</v>
      </c>
      <c r="AH102" s="94" t="s">
        <v>227</v>
      </c>
      <c r="AI102" s="94">
        <v>1</v>
      </c>
      <c r="AJ102" s="94">
        <v>3</v>
      </c>
      <c r="AK102" s="99">
        <v>2</v>
      </c>
      <c r="AL102" s="99">
        <v>1</v>
      </c>
      <c r="AM102" s="94" t="s">
        <v>227</v>
      </c>
      <c r="AN102" s="99">
        <v>1</v>
      </c>
      <c r="AO102" s="94">
        <v>0.5</v>
      </c>
      <c r="AP102" s="94">
        <v>2</v>
      </c>
      <c r="AQ102" s="94">
        <v>1</v>
      </c>
      <c r="AR102" s="94" t="s">
        <v>227</v>
      </c>
      <c r="AS102" s="94" t="s">
        <v>227</v>
      </c>
      <c r="AT102" s="94">
        <v>1</v>
      </c>
      <c r="AU102" s="94">
        <v>1</v>
      </c>
      <c r="AV102" s="94">
        <v>0.5</v>
      </c>
      <c r="AW102" s="94">
        <v>1</v>
      </c>
      <c r="AX102" s="94">
        <v>1</v>
      </c>
      <c r="AY102" s="94" t="s">
        <v>227</v>
      </c>
      <c r="AZ102" s="94" t="s">
        <v>227</v>
      </c>
      <c r="BA102" s="94">
        <f t="shared" si="1"/>
        <v>38</v>
      </c>
    </row>
    <row r="103" spans="1:53" x14ac:dyDescent="0.15">
      <c r="A103" s="15" t="s">
        <v>53</v>
      </c>
      <c r="B103" s="16"/>
      <c r="C103" s="293" t="s">
        <v>55</v>
      </c>
      <c r="D103" s="293"/>
      <c r="E103" s="12"/>
      <c r="P103" s="292"/>
      <c r="Q103" s="93" t="s">
        <v>212</v>
      </c>
      <c r="R103" s="94">
        <v>4</v>
      </c>
      <c r="S103" s="94">
        <v>3.5</v>
      </c>
      <c r="T103" s="94">
        <v>3</v>
      </c>
      <c r="U103" s="94">
        <v>2.5</v>
      </c>
      <c r="V103" s="94">
        <v>2</v>
      </c>
      <c r="W103" s="94">
        <v>1.5</v>
      </c>
      <c r="X103" s="94">
        <v>1</v>
      </c>
      <c r="Y103" s="94">
        <v>1</v>
      </c>
      <c r="Z103" s="94">
        <v>0.5</v>
      </c>
      <c r="AA103" s="94">
        <v>1</v>
      </c>
      <c r="AB103" s="94">
        <v>0.5</v>
      </c>
      <c r="AC103" s="94" t="s">
        <v>227</v>
      </c>
      <c r="AD103" s="94" t="s">
        <v>238</v>
      </c>
      <c r="AE103" s="94">
        <v>1</v>
      </c>
      <c r="AF103" s="94">
        <v>0.5</v>
      </c>
      <c r="AG103" s="94">
        <v>2</v>
      </c>
      <c r="AH103" s="94">
        <v>1</v>
      </c>
      <c r="AI103" s="94">
        <v>1</v>
      </c>
      <c r="AJ103" s="94">
        <v>3</v>
      </c>
      <c r="AK103" s="99">
        <v>2</v>
      </c>
      <c r="AL103" s="99">
        <v>1</v>
      </c>
      <c r="AM103" s="94" t="s">
        <v>227</v>
      </c>
      <c r="AN103" s="99">
        <v>1</v>
      </c>
      <c r="AO103" s="94">
        <v>0.5</v>
      </c>
      <c r="AP103" s="94">
        <v>2</v>
      </c>
      <c r="AQ103" s="94">
        <v>1</v>
      </c>
      <c r="AR103" s="94" t="s">
        <v>227</v>
      </c>
      <c r="AS103" s="94" t="s">
        <v>227</v>
      </c>
      <c r="AT103" s="94">
        <v>1</v>
      </c>
      <c r="AU103" s="94">
        <v>1</v>
      </c>
      <c r="AV103" s="94">
        <v>0.5</v>
      </c>
      <c r="AW103" s="94">
        <v>1</v>
      </c>
      <c r="AX103" s="94">
        <v>1</v>
      </c>
      <c r="AY103" s="94" t="s">
        <v>227</v>
      </c>
      <c r="AZ103" s="94" t="s">
        <v>227</v>
      </c>
      <c r="BA103" s="94">
        <f t="shared" si="1"/>
        <v>41</v>
      </c>
    </row>
    <row r="104" spans="1:53" x14ac:dyDescent="0.15">
      <c r="A104" s="15" t="s">
        <v>54</v>
      </c>
      <c r="B104" s="16"/>
      <c r="C104" s="293"/>
      <c r="D104" s="293"/>
      <c r="E104" s="12"/>
      <c r="P104" s="292"/>
      <c r="Q104" s="93" t="s">
        <v>213</v>
      </c>
      <c r="R104" s="94">
        <v>4</v>
      </c>
      <c r="S104" s="94">
        <v>3.5</v>
      </c>
      <c r="T104" s="94">
        <v>3</v>
      </c>
      <c r="U104" s="94">
        <v>2.5</v>
      </c>
      <c r="V104" s="94">
        <v>2</v>
      </c>
      <c r="W104" s="94">
        <v>1.5</v>
      </c>
      <c r="X104" s="94">
        <v>1</v>
      </c>
      <c r="Y104" s="94">
        <v>1</v>
      </c>
      <c r="Z104" s="94">
        <v>0.5</v>
      </c>
      <c r="AA104" s="94">
        <v>2</v>
      </c>
      <c r="AB104" s="94">
        <v>1</v>
      </c>
      <c r="AC104" s="94" t="s">
        <v>227</v>
      </c>
      <c r="AD104" s="94" t="s">
        <v>238</v>
      </c>
      <c r="AE104" s="94">
        <v>1</v>
      </c>
      <c r="AF104" s="94">
        <v>0.5</v>
      </c>
      <c r="AG104" s="94" t="s">
        <v>227</v>
      </c>
      <c r="AH104" s="94" t="s">
        <v>227</v>
      </c>
      <c r="AI104" s="94">
        <v>1</v>
      </c>
      <c r="AJ104" s="94">
        <v>3</v>
      </c>
      <c r="AK104" s="99">
        <v>2</v>
      </c>
      <c r="AL104" s="99">
        <v>1</v>
      </c>
      <c r="AM104" s="94" t="s">
        <v>227</v>
      </c>
      <c r="AN104" s="99">
        <v>1</v>
      </c>
      <c r="AO104" s="94">
        <v>0.5</v>
      </c>
      <c r="AP104" s="94">
        <v>2</v>
      </c>
      <c r="AQ104" s="94">
        <v>1</v>
      </c>
      <c r="AR104" s="94" t="s">
        <v>227</v>
      </c>
      <c r="AS104" s="94" t="s">
        <v>227</v>
      </c>
      <c r="AT104" s="94">
        <v>1</v>
      </c>
      <c r="AU104" s="94">
        <v>1</v>
      </c>
      <c r="AV104" s="94">
        <v>0.5</v>
      </c>
      <c r="AW104" s="94" t="s">
        <v>227</v>
      </c>
      <c r="AX104" s="94">
        <v>1</v>
      </c>
      <c r="AY104" s="94" t="s">
        <v>227</v>
      </c>
      <c r="AZ104" s="94" t="s">
        <v>227</v>
      </c>
      <c r="BA104" s="94">
        <f t="shared" si="1"/>
        <v>38.5</v>
      </c>
    </row>
    <row r="105" spans="1:53" x14ac:dyDescent="0.15">
      <c r="A105" s="15"/>
      <c r="B105" s="16"/>
      <c r="C105" s="293"/>
      <c r="D105" s="293"/>
      <c r="E105" s="12"/>
      <c r="P105" s="285"/>
      <c r="Q105" s="93" t="s">
        <v>214</v>
      </c>
      <c r="R105" s="94">
        <v>4</v>
      </c>
      <c r="S105" s="94">
        <v>3.5</v>
      </c>
      <c r="T105" s="94">
        <v>3</v>
      </c>
      <c r="U105" s="94">
        <v>2.5</v>
      </c>
      <c r="V105" s="94">
        <v>2</v>
      </c>
      <c r="W105" s="94">
        <v>1.5</v>
      </c>
      <c r="X105" s="94">
        <v>1</v>
      </c>
      <c r="Y105" s="94">
        <v>1</v>
      </c>
      <c r="Z105" s="94">
        <v>0.5</v>
      </c>
      <c r="AA105" s="94">
        <v>2</v>
      </c>
      <c r="AB105" s="94">
        <v>1</v>
      </c>
      <c r="AC105" s="94" t="s">
        <v>227</v>
      </c>
      <c r="AD105" s="94" t="s">
        <v>238</v>
      </c>
      <c r="AE105" s="94">
        <v>1</v>
      </c>
      <c r="AF105" s="94">
        <v>0.5</v>
      </c>
      <c r="AG105" s="94">
        <v>2</v>
      </c>
      <c r="AH105" s="94">
        <v>1</v>
      </c>
      <c r="AI105" s="94">
        <v>1</v>
      </c>
      <c r="AJ105" s="94">
        <v>3</v>
      </c>
      <c r="AK105" s="99">
        <v>2</v>
      </c>
      <c r="AL105" s="99">
        <v>1</v>
      </c>
      <c r="AM105" s="94" t="s">
        <v>227</v>
      </c>
      <c r="AN105" s="99">
        <v>1</v>
      </c>
      <c r="AO105" s="94">
        <v>0.5</v>
      </c>
      <c r="AP105" s="94">
        <v>2</v>
      </c>
      <c r="AQ105" s="94">
        <v>1</v>
      </c>
      <c r="AR105" s="94" t="s">
        <v>227</v>
      </c>
      <c r="AS105" s="94" t="s">
        <v>227</v>
      </c>
      <c r="AT105" s="94">
        <v>1</v>
      </c>
      <c r="AU105" s="94">
        <v>1</v>
      </c>
      <c r="AV105" s="94">
        <v>0.5</v>
      </c>
      <c r="AW105" s="94" t="s">
        <v>227</v>
      </c>
      <c r="AX105" s="94">
        <v>1</v>
      </c>
      <c r="AY105" s="94" t="s">
        <v>227</v>
      </c>
      <c r="AZ105" s="94" t="s">
        <v>227</v>
      </c>
      <c r="BA105" s="94">
        <f t="shared" si="1"/>
        <v>41.5</v>
      </c>
    </row>
    <row r="106" spans="1:53" ht="11.25" customHeight="1" x14ac:dyDescent="0.15">
      <c r="P106" s="284" t="s">
        <v>194</v>
      </c>
      <c r="Q106" s="93" t="s">
        <v>215</v>
      </c>
      <c r="R106" s="94" t="s">
        <v>238</v>
      </c>
      <c r="S106" s="94" t="s">
        <v>238</v>
      </c>
      <c r="T106" s="94">
        <v>3</v>
      </c>
      <c r="U106" s="94">
        <v>2.5</v>
      </c>
      <c r="V106" s="94">
        <v>2</v>
      </c>
      <c r="W106" s="94">
        <v>1.5</v>
      </c>
      <c r="X106" s="94">
        <v>1</v>
      </c>
      <c r="Y106" s="95">
        <v>2</v>
      </c>
      <c r="Z106" s="95">
        <v>1</v>
      </c>
      <c r="AA106" s="95">
        <v>2</v>
      </c>
      <c r="AB106" s="95">
        <v>1</v>
      </c>
      <c r="AC106" s="95" t="s">
        <v>227</v>
      </c>
      <c r="AD106" s="94" t="s">
        <v>238</v>
      </c>
      <c r="AE106" s="95" t="s">
        <v>227</v>
      </c>
      <c r="AF106" s="95" t="s">
        <v>227</v>
      </c>
      <c r="AG106" s="95" t="s">
        <v>227</v>
      </c>
      <c r="AH106" s="94" t="s">
        <v>227</v>
      </c>
      <c r="AI106" s="95" t="s">
        <v>227</v>
      </c>
      <c r="AJ106" s="95" t="s">
        <v>227</v>
      </c>
      <c r="AK106" s="95" t="s">
        <v>227</v>
      </c>
      <c r="AL106" s="95" t="s">
        <v>227</v>
      </c>
      <c r="AM106" s="94" t="s">
        <v>227</v>
      </c>
      <c r="AN106" s="95" t="s">
        <v>227</v>
      </c>
      <c r="AO106" s="95" t="s">
        <v>227</v>
      </c>
      <c r="AP106" s="95">
        <v>3</v>
      </c>
      <c r="AQ106" s="95">
        <v>1.5</v>
      </c>
      <c r="AR106" s="95" t="s">
        <v>227</v>
      </c>
      <c r="AS106" s="95" t="s">
        <v>227</v>
      </c>
      <c r="AT106" s="95">
        <v>1</v>
      </c>
      <c r="AU106" s="95">
        <v>1</v>
      </c>
      <c r="AV106" s="94">
        <v>0.5</v>
      </c>
      <c r="AW106" s="95">
        <v>1</v>
      </c>
      <c r="AX106" s="95" t="s">
        <v>227</v>
      </c>
      <c r="AY106" s="94" t="s">
        <v>227</v>
      </c>
      <c r="AZ106" s="94" t="s">
        <v>227</v>
      </c>
      <c r="BA106" s="94">
        <f t="shared" si="1"/>
        <v>24</v>
      </c>
    </row>
    <row r="107" spans="1:53" x14ac:dyDescent="0.15">
      <c r="P107" s="292"/>
      <c r="Q107" s="93" t="s">
        <v>216</v>
      </c>
      <c r="R107" s="94" t="s">
        <v>238</v>
      </c>
      <c r="S107" s="94" t="s">
        <v>238</v>
      </c>
      <c r="T107" s="94">
        <v>3</v>
      </c>
      <c r="U107" s="94">
        <v>2.5</v>
      </c>
      <c r="V107" s="94">
        <v>2</v>
      </c>
      <c r="W107" s="94">
        <v>1.5</v>
      </c>
      <c r="X107" s="94">
        <v>1</v>
      </c>
      <c r="Y107" s="95">
        <v>2</v>
      </c>
      <c r="Z107" s="95">
        <v>1</v>
      </c>
      <c r="AA107" s="95">
        <v>3</v>
      </c>
      <c r="AB107" s="95">
        <v>1.5</v>
      </c>
      <c r="AC107" s="95" t="s">
        <v>227</v>
      </c>
      <c r="AD107" s="94" t="s">
        <v>238</v>
      </c>
      <c r="AE107" s="95" t="s">
        <v>227</v>
      </c>
      <c r="AF107" s="95" t="s">
        <v>227</v>
      </c>
      <c r="AG107" s="95" t="s">
        <v>227</v>
      </c>
      <c r="AH107" s="94" t="s">
        <v>227</v>
      </c>
      <c r="AI107" s="95" t="s">
        <v>227</v>
      </c>
      <c r="AJ107" s="95" t="s">
        <v>227</v>
      </c>
      <c r="AK107" s="95" t="s">
        <v>227</v>
      </c>
      <c r="AL107" s="95" t="s">
        <v>227</v>
      </c>
      <c r="AM107" s="94" t="s">
        <v>227</v>
      </c>
      <c r="AN107" s="95" t="s">
        <v>227</v>
      </c>
      <c r="AO107" s="95" t="s">
        <v>227</v>
      </c>
      <c r="AP107" s="95">
        <v>3</v>
      </c>
      <c r="AQ107" s="95">
        <v>1.5</v>
      </c>
      <c r="AR107" s="95" t="s">
        <v>227</v>
      </c>
      <c r="AS107" s="95" t="s">
        <v>227</v>
      </c>
      <c r="AT107" s="95">
        <v>1</v>
      </c>
      <c r="AU107" s="95">
        <v>1</v>
      </c>
      <c r="AV107" s="94">
        <v>0.5</v>
      </c>
      <c r="AW107" s="95" t="s">
        <v>227</v>
      </c>
      <c r="AX107" s="95" t="s">
        <v>227</v>
      </c>
      <c r="AY107" s="94" t="s">
        <v>227</v>
      </c>
      <c r="AZ107" s="94" t="s">
        <v>227</v>
      </c>
      <c r="BA107" s="94">
        <f t="shared" si="1"/>
        <v>24.5</v>
      </c>
    </row>
    <row r="108" spans="1:53" x14ac:dyDescent="0.15">
      <c r="A108" s="151" t="s">
        <v>65</v>
      </c>
      <c r="B108" s="152"/>
      <c r="P108" s="292"/>
      <c r="Q108" s="93" t="s">
        <v>258</v>
      </c>
      <c r="R108" s="94" t="s">
        <v>238</v>
      </c>
      <c r="S108" s="94" t="s">
        <v>238</v>
      </c>
      <c r="T108" s="94">
        <v>3</v>
      </c>
      <c r="U108" s="94">
        <v>2.5</v>
      </c>
      <c r="V108" s="94">
        <v>2</v>
      </c>
      <c r="W108" s="94">
        <v>1.5</v>
      </c>
      <c r="X108" s="94">
        <v>1</v>
      </c>
      <c r="Y108" s="95">
        <v>2</v>
      </c>
      <c r="Z108" s="95">
        <v>1</v>
      </c>
      <c r="AA108" s="95">
        <v>2</v>
      </c>
      <c r="AB108" s="95">
        <v>1</v>
      </c>
      <c r="AC108" s="95" t="s">
        <v>227</v>
      </c>
      <c r="AD108" s="94" t="s">
        <v>238</v>
      </c>
      <c r="AE108" s="95" t="s">
        <v>227</v>
      </c>
      <c r="AF108" s="95" t="s">
        <v>227</v>
      </c>
      <c r="AG108" s="95" t="s">
        <v>227</v>
      </c>
      <c r="AH108" s="94" t="s">
        <v>227</v>
      </c>
      <c r="AI108" s="95" t="s">
        <v>227</v>
      </c>
      <c r="AJ108" s="95" t="s">
        <v>227</v>
      </c>
      <c r="AK108" s="95" t="s">
        <v>227</v>
      </c>
      <c r="AL108" s="95">
        <v>1</v>
      </c>
      <c r="AM108" s="94" t="s">
        <v>227</v>
      </c>
      <c r="AN108" s="95">
        <v>1</v>
      </c>
      <c r="AO108" s="95" t="s">
        <v>227</v>
      </c>
      <c r="AP108" s="95">
        <v>3</v>
      </c>
      <c r="AQ108" s="95">
        <v>1.5</v>
      </c>
      <c r="AR108" s="95" t="s">
        <v>227</v>
      </c>
      <c r="AS108" s="95" t="s">
        <v>227</v>
      </c>
      <c r="AT108" s="95">
        <v>1</v>
      </c>
      <c r="AU108" s="95">
        <v>1</v>
      </c>
      <c r="AV108" s="94">
        <v>0.5</v>
      </c>
      <c r="AW108" s="95">
        <v>1</v>
      </c>
      <c r="AX108" s="95" t="s">
        <v>227</v>
      </c>
      <c r="AY108" s="94" t="s">
        <v>227</v>
      </c>
      <c r="AZ108" s="94" t="s">
        <v>227</v>
      </c>
      <c r="BA108" s="94">
        <f t="shared" si="1"/>
        <v>26</v>
      </c>
    </row>
    <row r="109" spans="1:53" x14ac:dyDescent="0.15">
      <c r="A109" s="283" t="s">
        <v>61</v>
      </c>
      <c r="B109" s="293"/>
      <c r="C109" s="293" t="s">
        <v>63</v>
      </c>
      <c r="D109" s="293"/>
      <c r="E109" s="293" t="s">
        <v>62</v>
      </c>
      <c r="F109" s="293"/>
      <c r="G109" s="279" t="s">
        <v>0</v>
      </c>
      <c r="H109" s="298"/>
      <c r="I109" s="118" t="s">
        <v>103</v>
      </c>
      <c r="J109" s="293" t="s">
        <v>104</v>
      </c>
      <c r="K109" s="293"/>
      <c r="L109" s="118" t="s">
        <v>105</v>
      </c>
      <c r="P109" s="285"/>
      <c r="Q109" s="93" t="s">
        <v>259</v>
      </c>
      <c r="R109" s="94" t="s">
        <v>238</v>
      </c>
      <c r="S109" s="94" t="s">
        <v>238</v>
      </c>
      <c r="T109" s="94">
        <v>3</v>
      </c>
      <c r="U109" s="94">
        <v>2.5</v>
      </c>
      <c r="V109" s="94">
        <v>2</v>
      </c>
      <c r="W109" s="94">
        <v>1.5</v>
      </c>
      <c r="X109" s="94">
        <v>1</v>
      </c>
      <c r="Y109" s="95">
        <v>2</v>
      </c>
      <c r="Z109" s="95">
        <v>1</v>
      </c>
      <c r="AA109" s="95">
        <v>3</v>
      </c>
      <c r="AB109" s="95">
        <v>1.5</v>
      </c>
      <c r="AC109" s="95" t="s">
        <v>227</v>
      </c>
      <c r="AD109" s="94" t="s">
        <v>238</v>
      </c>
      <c r="AE109" s="95" t="s">
        <v>227</v>
      </c>
      <c r="AF109" s="95" t="s">
        <v>227</v>
      </c>
      <c r="AG109" s="95" t="s">
        <v>227</v>
      </c>
      <c r="AH109" s="94" t="s">
        <v>227</v>
      </c>
      <c r="AI109" s="95" t="s">
        <v>227</v>
      </c>
      <c r="AJ109" s="95" t="s">
        <v>227</v>
      </c>
      <c r="AK109" s="95" t="s">
        <v>227</v>
      </c>
      <c r="AL109" s="95">
        <v>1</v>
      </c>
      <c r="AM109" s="94" t="s">
        <v>227</v>
      </c>
      <c r="AN109" s="95">
        <v>1</v>
      </c>
      <c r="AO109" s="95" t="s">
        <v>227</v>
      </c>
      <c r="AP109" s="95">
        <v>3</v>
      </c>
      <c r="AQ109" s="95">
        <v>1.5</v>
      </c>
      <c r="AR109" s="95" t="s">
        <v>227</v>
      </c>
      <c r="AS109" s="95" t="s">
        <v>227</v>
      </c>
      <c r="AT109" s="95">
        <v>1</v>
      </c>
      <c r="AU109" s="95">
        <v>1</v>
      </c>
      <c r="AV109" s="94">
        <v>0.5</v>
      </c>
      <c r="AW109" s="95" t="s">
        <v>227</v>
      </c>
      <c r="AX109" s="95" t="s">
        <v>227</v>
      </c>
      <c r="AY109" s="94" t="s">
        <v>227</v>
      </c>
      <c r="AZ109" s="94" t="s">
        <v>227</v>
      </c>
      <c r="BA109" s="94">
        <f t="shared" si="1"/>
        <v>26.5</v>
      </c>
    </row>
    <row r="110" spans="1:53" ht="12.75" customHeight="1" x14ac:dyDescent="0.15">
      <c r="A110" s="296" t="s">
        <v>68</v>
      </c>
      <c r="B110" s="296"/>
      <c r="C110" s="293" t="s">
        <v>64</v>
      </c>
      <c r="D110" s="293"/>
      <c r="E110" s="299" t="s">
        <v>74</v>
      </c>
      <c r="F110" s="300"/>
      <c r="G110" s="283"/>
      <c r="H110" s="283"/>
      <c r="I110" s="117"/>
      <c r="J110" s="303"/>
      <c r="K110" s="302"/>
      <c r="L110" s="71" t="s">
        <v>109</v>
      </c>
      <c r="P110" s="284" t="s">
        <v>195</v>
      </c>
      <c r="Q110" s="93" t="s">
        <v>217</v>
      </c>
      <c r="R110" s="94" t="s">
        <v>238</v>
      </c>
      <c r="S110" s="94" t="s">
        <v>238</v>
      </c>
      <c r="T110" s="94">
        <v>3</v>
      </c>
      <c r="U110" s="94">
        <v>2.5</v>
      </c>
      <c r="V110" s="94">
        <v>2</v>
      </c>
      <c r="W110" s="94">
        <v>1.5</v>
      </c>
      <c r="X110" s="94">
        <v>1</v>
      </c>
      <c r="Y110" s="94">
        <v>2</v>
      </c>
      <c r="Z110" s="94">
        <v>1</v>
      </c>
      <c r="AA110" s="94">
        <v>2</v>
      </c>
      <c r="AB110" s="94">
        <v>1</v>
      </c>
      <c r="AC110" s="94" t="s">
        <v>227</v>
      </c>
      <c r="AD110" s="94" t="s">
        <v>238</v>
      </c>
      <c r="AE110" s="94" t="s">
        <v>227</v>
      </c>
      <c r="AF110" s="94" t="s">
        <v>227</v>
      </c>
      <c r="AG110" s="94" t="s">
        <v>227</v>
      </c>
      <c r="AH110" s="94" t="s">
        <v>227</v>
      </c>
      <c r="AI110" s="95" t="s">
        <v>227</v>
      </c>
      <c r="AJ110" s="94" t="s">
        <v>227</v>
      </c>
      <c r="AK110" s="95" t="s">
        <v>227</v>
      </c>
      <c r="AL110" s="95" t="s">
        <v>227</v>
      </c>
      <c r="AM110" s="94" t="s">
        <v>227</v>
      </c>
      <c r="AN110" s="95" t="s">
        <v>227</v>
      </c>
      <c r="AO110" s="94" t="s">
        <v>227</v>
      </c>
      <c r="AP110" s="94">
        <v>1</v>
      </c>
      <c r="AQ110" s="94">
        <v>0.5</v>
      </c>
      <c r="AR110" s="94">
        <v>2</v>
      </c>
      <c r="AS110" s="94">
        <v>1</v>
      </c>
      <c r="AT110" s="95">
        <v>1</v>
      </c>
      <c r="AU110" s="94">
        <v>1</v>
      </c>
      <c r="AV110" s="94">
        <v>0.5</v>
      </c>
      <c r="AW110" s="94">
        <v>1</v>
      </c>
      <c r="AX110" s="94" t="s">
        <v>227</v>
      </c>
      <c r="AY110" s="94" t="s">
        <v>227</v>
      </c>
      <c r="AZ110" s="94" t="s">
        <v>227</v>
      </c>
      <c r="BA110" s="94">
        <f t="shared" si="1"/>
        <v>24</v>
      </c>
    </row>
    <row r="111" spans="1:53" x14ac:dyDescent="0.15">
      <c r="A111" s="296"/>
      <c r="B111" s="296"/>
      <c r="C111" s="293" t="s">
        <v>15</v>
      </c>
      <c r="D111" s="293"/>
      <c r="E111" s="294" t="s">
        <v>66</v>
      </c>
      <c r="F111" s="295"/>
      <c r="G111" s="283"/>
      <c r="H111" s="283"/>
      <c r="I111" s="117"/>
      <c r="J111" s="296"/>
      <c r="K111" s="296"/>
      <c r="L111" s="71" t="s">
        <v>110</v>
      </c>
      <c r="P111" s="292"/>
      <c r="Q111" s="93" t="s">
        <v>218</v>
      </c>
      <c r="R111" s="94" t="s">
        <v>238</v>
      </c>
      <c r="S111" s="94" t="s">
        <v>238</v>
      </c>
      <c r="T111" s="94">
        <v>3</v>
      </c>
      <c r="U111" s="94">
        <v>2.5</v>
      </c>
      <c r="V111" s="94">
        <v>2</v>
      </c>
      <c r="W111" s="94">
        <v>1.5</v>
      </c>
      <c r="X111" s="94">
        <v>1</v>
      </c>
      <c r="Y111" s="94">
        <v>2</v>
      </c>
      <c r="Z111" s="94">
        <v>1</v>
      </c>
      <c r="AA111" s="94">
        <v>3</v>
      </c>
      <c r="AB111" s="94">
        <v>1.5</v>
      </c>
      <c r="AC111" s="94" t="s">
        <v>227</v>
      </c>
      <c r="AD111" s="94" t="s">
        <v>238</v>
      </c>
      <c r="AE111" s="94" t="s">
        <v>227</v>
      </c>
      <c r="AF111" s="94" t="s">
        <v>227</v>
      </c>
      <c r="AG111" s="94" t="s">
        <v>227</v>
      </c>
      <c r="AH111" s="94" t="s">
        <v>227</v>
      </c>
      <c r="AI111" s="95" t="s">
        <v>227</v>
      </c>
      <c r="AJ111" s="94" t="s">
        <v>227</v>
      </c>
      <c r="AK111" s="95" t="s">
        <v>227</v>
      </c>
      <c r="AL111" s="95" t="s">
        <v>227</v>
      </c>
      <c r="AM111" s="94" t="s">
        <v>227</v>
      </c>
      <c r="AN111" s="95" t="s">
        <v>227</v>
      </c>
      <c r="AO111" s="94" t="s">
        <v>227</v>
      </c>
      <c r="AP111" s="94">
        <v>1</v>
      </c>
      <c r="AQ111" s="94">
        <v>0.5</v>
      </c>
      <c r="AR111" s="94">
        <v>2</v>
      </c>
      <c r="AS111" s="94">
        <v>1</v>
      </c>
      <c r="AT111" s="95">
        <v>1</v>
      </c>
      <c r="AU111" s="94">
        <v>1</v>
      </c>
      <c r="AV111" s="94">
        <v>0.5</v>
      </c>
      <c r="AW111" s="94" t="s">
        <v>227</v>
      </c>
      <c r="AX111" s="94" t="s">
        <v>227</v>
      </c>
      <c r="AY111" s="94" t="s">
        <v>227</v>
      </c>
      <c r="AZ111" s="94" t="s">
        <v>227</v>
      </c>
      <c r="BA111" s="94">
        <f t="shared" si="1"/>
        <v>24.5</v>
      </c>
    </row>
    <row r="112" spans="1:53" x14ac:dyDescent="0.15">
      <c r="A112" s="297" t="s">
        <v>69</v>
      </c>
      <c r="B112" s="296"/>
      <c r="C112" s="293" t="s">
        <v>64</v>
      </c>
      <c r="D112" s="293"/>
      <c r="E112" s="299" t="s">
        <v>75</v>
      </c>
      <c r="F112" s="300"/>
      <c r="G112" s="283"/>
      <c r="H112" s="283"/>
      <c r="I112" s="117"/>
      <c r="J112" s="301"/>
      <c r="K112" s="302"/>
      <c r="L112" s="71" t="s">
        <v>111</v>
      </c>
      <c r="P112" s="292"/>
      <c r="Q112" s="93" t="s">
        <v>260</v>
      </c>
      <c r="R112" s="94" t="s">
        <v>238</v>
      </c>
      <c r="S112" s="94" t="s">
        <v>238</v>
      </c>
      <c r="T112" s="94">
        <v>3</v>
      </c>
      <c r="U112" s="94">
        <v>2.5</v>
      </c>
      <c r="V112" s="94">
        <v>2</v>
      </c>
      <c r="W112" s="94">
        <v>1.5</v>
      </c>
      <c r="X112" s="94">
        <v>1</v>
      </c>
      <c r="Y112" s="94">
        <v>2</v>
      </c>
      <c r="Z112" s="94">
        <v>1</v>
      </c>
      <c r="AA112" s="94">
        <v>2</v>
      </c>
      <c r="AB112" s="94">
        <v>1</v>
      </c>
      <c r="AC112" s="94" t="s">
        <v>227</v>
      </c>
      <c r="AD112" s="94" t="s">
        <v>238</v>
      </c>
      <c r="AE112" s="94" t="s">
        <v>227</v>
      </c>
      <c r="AF112" s="94" t="s">
        <v>227</v>
      </c>
      <c r="AG112" s="94" t="s">
        <v>227</v>
      </c>
      <c r="AH112" s="94" t="s">
        <v>227</v>
      </c>
      <c r="AI112" s="95" t="s">
        <v>227</v>
      </c>
      <c r="AJ112" s="95" t="s">
        <v>227</v>
      </c>
      <c r="AK112" s="95" t="s">
        <v>227</v>
      </c>
      <c r="AL112" s="94">
        <v>1</v>
      </c>
      <c r="AM112" s="94" t="s">
        <v>227</v>
      </c>
      <c r="AN112" s="94">
        <v>1</v>
      </c>
      <c r="AO112" s="94" t="s">
        <v>227</v>
      </c>
      <c r="AP112" s="94">
        <v>1</v>
      </c>
      <c r="AQ112" s="94">
        <v>0.5</v>
      </c>
      <c r="AR112" s="94">
        <v>2</v>
      </c>
      <c r="AS112" s="94">
        <v>1</v>
      </c>
      <c r="AT112" s="95">
        <v>1</v>
      </c>
      <c r="AU112" s="94">
        <v>1</v>
      </c>
      <c r="AV112" s="94">
        <v>0.5</v>
      </c>
      <c r="AW112" s="94">
        <v>1</v>
      </c>
      <c r="AX112" s="94" t="s">
        <v>227</v>
      </c>
      <c r="AY112" s="94" t="s">
        <v>227</v>
      </c>
      <c r="AZ112" s="94" t="s">
        <v>227</v>
      </c>
      <c r="BA112" s="94">
        <f t="shared" si="1"/>
        <v>26</v>
      </c>
    </row>
    <row r="113" spans="1:53" x14ac:dyDescent="0.15">
      <c r="A113" s="296"/>
      <c r="B113" s="296"/>
      <c r="C113" s="293" t="s">
        <v>15</v>
      </c>
      <c r="D113" s="293"/>
      <c r="E113" s="294" t="s">
        <v>67</v>
      </c>
      <c r="F113" s="295"/>
      <c r="G113" s="283"/>
      <c r="H113" s="283"/>
      <c r="I113" s="117"/>
      <c r="J113" s="301"/>
      <c r="K113" s="302"/>
      <c r="L113" s="71" t="s">
        <v>113</v>
      </c>
      <c r="P113" s="285"/>
      <c r="Q113" s="93" t="s">
        <v>261</v>
      </c>
      <c r="R113" s="94" t="s">
        <v>238</v>
      </c>
      <c r="S113" s="94" t="s">
        <v>238</v>
      </c>
      <c r="T113" s="94">
        <v>3</v>
      </c>
      <c r="U113" s="94">
        <v>2.5</v>
      </c>
      <c r="V113" s="94">
        <v>2</v>
      </c>
      <c r="W113" s="94">
        <v>1.5</v>
      </c>
      <c r="X113" s="94">
        <v>1</v>
      </c>
      <c r="Y113" s="94">
        <v>2</v>
      </c>
      <c r="Z113" s="94">
        <v>1</v>
      </c>
      <c r="AA113" s="94">
        <v>3</v>
      </c>
      <c r="AB113" s="94">
        <v>1.5</v>
      </c>
      <c r="AC113" s="94" t="s">
        <v>227</v>
      </c>
      <c r="AD113" s="94" t="s">
        <v>238</v>
      </c>
      <c r="AE113" s="94" t="s">
        <v>227</v>
      </c>
      <c r="AF113" s="94" t="s">
        <v>227</v>
      </c>
      <c r="AG113" s="94" t="s">
        <v>227</v>
      </c>
      <c r="AH113" s="94" t="s">
        <v>227</v>
      </c>
      <c r="AI113" s="95" t="s">
        <v>227</v>
      </c>
      <c r="AJ113" s="95" t="s">
        <v>227</v>
      </c>
      <c r="AK113" s="95" t="s">
        <v>227</v>
      </c>
      <c r="AL113" s="94">
        <v>1</v>
      </c>
      <c r="AM113" s="94" t="s">
        <v>227</v>
      </c>
      <c r="AN113" s="94">
        <v>1</v>
      </c>
      <c r="AO113" s="94" t="s">
        <v>227</v>
      </c>
      <c r="AP113" s="94">
        <v>1</v>
      </c>
      <c r="AQ113" s="94">
        <v>0.5</v>
      </c>
      <c r="AR113" s="94">
        <v>2</v>
      </c>
      <c r="AS113" s="94">
        <v>1</v>
      </c>
      <c r="AT113" s="95">
        <v>1</v>
      </c>
      <c r="AU113" s="94">
        <v>1</v>
      </c>
      <c r="AV113" s="94">
        <v>0.5</v>
      </c>
      <c r="AW113" s="94" t="s">
        <v>227</v>
      </c>
      <c r="AX113" s="94" t="s">
        <v>227</v>
      </c>
      <c r="AY113" s="94" t="s">
        <v>227</v>
      </c>
      <c r="AZ113" s="94" t="s">
        <v>227</v>
      </c>
      <c r="BA113" s="94">
        <f t="shared" si="1"/>
        <v>26.5</v>
      </c>
    </row>
    <row r="114" spans="1:53" ht="21.75" customHeight="1" x14ac:dyDescent="0.15">
      <c r="A114" s="297" t="s">
        <v>124</v>
      </c>
      <c r="B114" s="296"/>
      <c r="C114" s="293" t="s">
        <v>64</v>
      </c>
      <c r="D114" s="293"/>
      <c r="E114" s="299" t="s">
        <v>76</v>
      </c>
      <c r="F114" s="300"/>
      <c r="G114" s="283"/>
      <c r="H114" s="283"/>
      <c r="I114" s="117"/>
      <c r="J114" s="301"/>
      <c r="K114" s="302"/>
      <c r="L114" s="71" t="s">
        <v>112</v>
      </c>
      <c r="P114" s="304" t="s">
        <v>196</v>
      </c>
      <c r="Q114" s="93" t="s">
        <v>219</v>
      </c>
      <c r="R114" s="94" t="s">
        <v>238</v>
      </c>
      <c r="S114" s="94" t="s">
        <v>238</v>
      </c>
      <c r="T114" s="94">
        <v>3</v>
      </c>
      <c r="U114" s="94">
        <v>2.5</v>
      </c>
      <c r="V114" s="94">
        <v>2</v>
      </c>
      <c r="W114" s="94">
        <v>1.5</v>
      </c>
      <c r="X114" s="94">
        <v>1</v>
      </c>
      <c r="Y114" s="94">
        <v>3</v>
      </c>
      <c r="Z114" s="94">
        <v>1.5</v>
      </c>
      <c r="AA114" s="94">
        <v>3</v>
      </c>
      <c r="AB114" s="94">
        <v>1.5</v>
      </c>
      <c r="AC114" s="94" t="s">
        <v>227</v>
      </c>
      <c r="AD114" s="94" t="s">
        <v>238</v>
      </c>
      <c r="AE114" s="94" t="s">
        <v>227</v>
      </c>
      <c r="AF114" s="94" t="s">
        <v>227</v>
      </c>
      <c r="AG114" s="94" t="s">
        <v>227</v>
      </c>
      <c r="AH114" s="94" t="s">
        <v>227</v>
      </c>
      <c r="AI114" s="94" t="s">
        <v>227</v>
      </c>
      <c r="AJ114" s="94" t="s">
        <v>227</v>
      </c>
      <c r="AK114" s="95" t="s">
        <v>227</v>
      </c>
      <c r="AL114" s="95" t="s">
        <v>227</v>
      </c>
      <c r="AM114" s="94" t="s">
        <v>227</v>
      </c>
      <c r="AN114" s="95" t="s">
        <v>227</v>
      </c>
      <c r="AO114" s="94" t="s">
        <v>227</v>
      </c>
      <c r="AP114" s="94">
        <v>3</v>
      </c>
      <c r="AQ114" s="94">
        <v>1.5</v>
      </c>
      <c r="AR114" s="94" t="s">
        <v>227</v>
      </c>
      <c r="AS114" s="94" t="s">
        <v>227</v>
      </c>
      <c r="AT114" s="95">
        <v>1</v>
      </c>
      <c r="AU114" s="94">
        <v>1</v>
      </c>
      <c r="AV114" s="94">
        <v>0.5</v>
      </c>
      <c r="AW114" s="94">
        <v>1</v>
      </c>
      <c r="AX114" s="94" t="s">
        <v>227</v>
      </c>
      <c r="AY114" s="94" t="s">
        <v>227</v>
      </c>
      <c r="AZ114" s="94" t="s">
        <v>227</v>
      </c>
      <c r="BA114" s="94">
        <f t="shared" si="1"/>
        <v>27</v>
      </c>
    </row>
    <row r="115" spans="1:53" x14ac:dyDescent="0.15">
      <c r="A115" s="296"/>
      <c r="B115" s="296"/>
      <c r="C115" s="293"/>
      <c r="D115" s="293"/>
      <c r="E115" s="294"/>
      <c r="F115" s="295"/>
      <c r="G115" s="283"/>
      <c r="H115" s="283"/>
      <c r="I115" s="70"/>
      <c r="J115" s="293"/>
      <c r="K115" s="293"/>
      <c r="L115" s="71" t="s">
        <v>114</v>
      </c>
      <c r="P115" s="304"/>
      <c r="Q115" s="93" t="s">
        <v>220</v>
      </c>
      <c r="R115" s="94" t="s">
        <v>238</v>
      </c>
      <c r="S115" s="94" t="s">
        <v>238</v>
      </c>
      <c r="T115" s="94">
        <v>3</v>
      </c>
      <c r="U115" s="94">
        <v>2.5</v>
      </c>
      <c r="V115" s="94">
        <v>2</v>
      </c>
      <c r="W115" s="94">
        <v>1.5</v>
      </c>
      <c r="X115" s="94">
        <v>1</v>
      </c>
      <c r="Y115" s="94">
        <v>3</v>
      </c>
      <c r="Z115" s="94">
        <v>1.5</v>
      </c>
      <c r="AA115" s="94">
        <v>3</v>
      </c>
      <c r="AB115" s="94">
        <v>1.5</v>
      </c>
      <c r="AC115" s="94" t="s">
        <v>227</v>
      </c>
      <c r="AD115" s="94" t="s">
        <v>238</v>
      </c>
      <c r="AE115" s="94" t="s">
        <v>227</v>
      </c>
      <c r="AF115" s="94" t="s">
        <v>227</v>
      </c>
      <c r="AG115" s="94" t="s">
        <v>227</v>
      </c>
      <c r="AH115" s="94" t="s">
        <v>227</v>
      </c>
      <c r="AI115" s="94" t="s">
        <v>227</v>
      </c>
      <c r="AJ115" s="94" t="s">
        <v>227</v>
      </c>
      <c r="AK115" s="95" t="s">
        <v>227</v>
      </c>
      <c r="AL115" s="95" t="s">
        <v>227</v>
      </c>
      <c r="AM115" s="94" t="s">
        <v>227</v>
      </c>
      <c r="AN115" s="95" t="s">
        <v>227</v>
      </c>
      <c r="AO115" s="94" t="s">
        <v>227</v>
      </c>
      <c r="AP115" s="96">
        <v>3</v>
      </c>
      <c r="AQ115" s="96">
        <v>1.5</v>
      </c>
      <c r="AR115" s="94" t="s">
        <v>227</v>
      </c>
      <c r="AS115" s="94" t="s">
        <v>227</v>
      </c>
      <c r="AT115" s="95">
        <v>1</v>
      </c>
      <c r="AU115" s="94">
        <v>1</v>
      </c>
      <c r="AV115" s="94">
        <v>0.5</v>
      </c>
      <c r="AW115" s="94">
        <v>1</v>
      </c>
      <c r="AX115" s="94" t="s">
        <v>227</v>
      </c>
      <c r="AY115" s="94">
        <v>10</v>
      </c>
      <c r="AZ115" s="94" t="s">
        <v>227</v>
      </c>
      <c r="BA115" s="94">
        <f t="shared" si="1"/>
        <v>37</v>
      </c>
    </row>
    <row r="116" spans="1:53" ht="12" customHeight="1" x14ac:dyDescent="0.15">
      <c r="G116" s="306" t="s">
        <v>126</v>
      </c>
      <c r="H116" s="307"/>
      <c r="I116" s="117" t="s">
        <v>106</v>
      </c>
      <c r="J116" s="303" t="s">
        <v>127</v>
      </c>
      <c r="K116" s="302"/>
      <c r="L116" s="71" t="s">
        <v>115</v>
      </c>
      <c r="P116" s="304"/>
      <c r="Q116" s="93" t="s">
        <v>221</v>
      </c>
      <c r="R116" s="94" t="s">
        <v>238</v>
      </c>
      <c r="S116" s="94" t="s">
        <v>238</v>
      </c>
      <c r="T116" s="94">
        <v>3</v>
      </c>
      <c r="U116" s="94">
        <v>2.5</v>
      </c>
      <c r="V116" s="94">
        <v>2</v>
      </c>
      <c r="W116" s="94">
        <v>1.5</v>
      </c>
      <c r="X116" s="94">
        <v>1</v>
      </c>
      <c r="Y116" s="94">
        <v>3</v>
      </c>
      <c r="Z116" s="94">
        <v>1.5</v>
      </c>
      <c r="AA116" s="94">
        <v>4</v>
      </c>
      <c r="AB116" s="94">
        <v>2</v>
      </c>
      <c r="AC116" s="94" t="s">
        <v>227</v>
      </c>
      <c r="AD116" s="94" t="s">
        <v>238</v>
      </c>
      <c r="AE116" s="94" t="s">
        <v>227</v>
      </c>
      <c r="AF116" s="94" t="s">
        <v>227</v>
      </c>
      <c r="AG116" s="94" t="s">
        <v>227</v>
      </c>
      <c r="AH116" s="94" t="s">
        <v>227</v>
      </c>
      <c r="AI116" s="94" t="s">
        <v>227</v>
      </c>
      <c r="AJ116" s="94" t="s">
        <v>227</v>
      </c>
      <c r="AK116" s="95" t="s">
        <v>227</v>
      </c>
      <c r="AL116" s="95" t="s">
        <v>227</v>
      </c>
      <c r="AM116" s="94" t="s">
        <v>227</v>
      </c>
      <c r="AN116" s="95" t="s">
        <v>227</v>
      </c>
      <c r="AO116" s="96" t="s">
        <v>227</v>
      </c>
      <c r="AP116" s="96">
        <v>3</v>
      </c>
      <c r="AQ116" s="96">
        <v>1.5</v>
      </c>
      <c r="AR116" s="94" t="s">
        <v>227</v>
      </c>
      <c r="AS116" s="94" t="s">
        <v>227</v>
      </c>
      <c r="AT116" s="95">
        <v>1</v>
      </c>
      <c r="AU116" s="94">
        <v>1</v>
      </c>
      <c r="AV116" s="94">
        <v>0.5</v>
      </c>
      <c r="AW116" s="94" t="s">
        <v>227</v>
      </c>
      <c r="AX116" s="94" t="s">
        <v>227</v>
      </c>
      <c r="AY116" s="94" t="s">
        <v>227</v>
      </c>
      <c r="AZ116" s="94" t="s">
        <v>227</v>
      </c>
      <c r="BA116" s="94">
        <f t="shared" si="1"/>
        <v>27.5</v>
      </c>
    </row>
    <row r="117" spans="1:53" ht="15" customHeight="1" x14ac:dyDescent="0.15">
      <c r="G117" s="308"/>
      <c r="H117" s="309"/>
      <c r="I117" s="117" t="s">
        <v>107</v>
      </c>
      <c r="J117" s="296" t="s">
        <v>271</v>
      </c>
      <c r="K117" s="296"/>
      <c r="L117" s="71" t="s">
        <v>116</v>
      </c>
      <c r="P117" s="304" t="s">
        <v>197</v>
      </c>
      <c r="Q117" s="93" t="s">
        <v>222</v>
      </c>
      <c r="R117" s="94" t="s">
        <v>238</v>
      </c>
      <c r="S117" s="94" t="s">
        <v>238</v>
      </c>
      <c r="T117" s="94">
        <v>3</v>
      </c>
      <c r="U117" s="94">
        <v>2.5</v>
      </c>
      <c r="V117" s="94">
        <v>2</v>
      </c>
      <c r="W117" s="94">
        <v>1.5</v>
      </c>
      <c r="X117" s="94">
        <v>1</v>
      </c>
      <c r="Y117" s="94">
        <v>3</v>
      </c>
      <c r="Z117" s="94">
        <v>1.5</v>
      </c>
      <c r="AA117" s="94">
        <v>3</v>
      </c>
      <c r="AB117" s="94">
        <v>1.5</v>
      </c>
      <c r="AC117" s="94" t="s">
        <v>227</v>
      </c>
      <c r="AD117" s="94" t="s">
        <v>238</v>
      </c>
      <c r="AE117" s="94" t="s">
        <v>227</v>
      </c>
      <c r="AF117" s="94" t="s">
        <v>227</v>
      </c>
      <c r="AG117" s="94" t="s">
        <v>227</v>
      </c>
      <c r="AH117" s="94" t="s">
        <v>227</v>
      </c>
      <c r="AI117" s="94" t="s">
        <v>227</v>
      </c>
      <c r="AJ117" s="94" t="s">
        <v>227</v>
      </c>
      <c r="AK117" s="95" t="s">
        <v>227</v>
      </c>
      <c r="AL117" s="95" t="s">
        <v>227</v>
      </c>
      <c r="AM117" s="94" t="s">
        <v>227</v>
      </c>
      <c r="AN117" s="95" t="s">
        <v>227</v>
      </c>
      <c r="AO117" s="96" t="s">
        <v>227</v>
      </c>
      <c r="AP117" s="94">
        <v>1</v>
      </c>
      <c r="AQ117" s="94">
        <v>0.5</v>
      </c>
      <c r="AR117" s="94">
        <v>2</v>
      </c>
      <c r="AS117" s="94">
        <v>1</v>
      </c>
      <c r="AT117" s="95">
        <v>1</v>
      </c>
      <c r="AU117" s="94">
        <v>1</v>
      </c>
      <c r="AV117" s="94">
        <v>0.5</v>
      </c>
      <c r="AW117" s="94">
        <v>1</v>
      </c>
      <c r="AX117" s="94" t="s">
        <v>227</v>
      </c>
      <c r="AY117" s="94" t="s">
        <v>227</v>
      </c>
      <c r="AZ117" s="94" t="s">
        <v>227</v>
      </c>
      <c r="BA117" s="94">
        <f t="shared" si="1"/>
        <v>27</v>
      </c>
    </row>
    <row r="118" spans="1:53" x14ac:dyDescent="0.15">
      <c r="A118" s="86" t="s">
        <v>144</v>
      </c>
      <c r="B118" s="86"/>
      <c r="G118" s="308"/>
      <c r="H118" s="309"/>
      <c r="I118" s="117" t="s">
        <v>287</v>
      </c>
      <c r="J118" s="301" t="s">
        <v>108</v>
      </c>
      <c r="K118" s="302"/>
      <c r="L118" s="71" t="s">
        <v>117</v>
      </c>
      <c r="P118" s="304"/>
      <c r="Q118" s="93" t="s">
        <v>223</v>
      </c>
      <c r="R118" s="94" t="s">
        <v>238</v>
      </c>
      <c r="S118" s="94" t="s">
        <v>238</v>
      </c>
      <c r="T118" s="94">
        <v>3</v>
      </c>
      <c r="U118" s="94">
        <v>2.5</v>
      </c>
      <c r="V118" s="94">
        <v>2</v>
      </c>
      <c r="W118" s="94">
        <v>1.5</v>
      </c>
      <c r="X118" s="94">
        <v>1</v>
      </c>
      <c r="Y118" s="94">
        <v>3</v>
      </c>
      <c r="Z118" s="94">
        <v>1.5</v>
      </c>
      <c r="AA118" s="94">
        <v>3</v>
      </c>
      <c r="AB118" s="94">
        <v>1.5</v>
      </c>
      <c r="AC118" s="94" t="s">
        <v>227</v>
      </c>
      <c r="AD118" s="94" t="s">
        <v>238</v>
      </c>
      <c r="AE118" s="94" t="s">
        <v>227</v>
      </c>
      <c r="AF118" s="94" t="s">
        <v>227</v>
      </c>
      <c r="AG118" s="94" t="s">
        <v>227</v>
      </c>
      <c r="AH118" s="94" t="s">
        <v>227</v>
      </c>
      <c r="AI118" s="94" t="s">
        <v>227</v>
      </c>
      <c r="AJ118" s="94" t="s">
        <v>227</v>
      </c>
      <c r="AK118" s="95" t="s">
        <v>227</v>
      </c>
      <c r="AL118" s="95" t="s">
        <v>227</v>
      </c>
      <c r="AM118" s="94" t="s">
        <v>227</v>
      </c>
      <c r="AN118" s="95" t="s">
        <v>227</v>
      </c>
      <c r="AO118" s="96" t="s">
        <v>227</v>
      </c>
      <c r="AP118" s="96">
        <v>1</v>
      </c>
      <c r="AQ118" s="96">
        <v>0.5</v>
      </c>
      <c r="AR118" s="94">
        <v>2</v>
      </c>
      <c r="AS118" s="94">
        <v>1</v>
      </c>
      <c r="AT118" s="95">
        <v>1</v>
      </c>
      <c r="AU118" s="94">
        <v>1</v>
      </c>
      <c r="AV118" s="94">
        <v>0.5</v>
      </c>
      <c r="AW118" s="94">
        <v>1</v>
      </c>
      <c r="AX118" s="94" t="s">
        <v>227</v>
      </c>
      <c r="AY118" s="94">
        <v>10</v>
      </c>
      <c r="AZ118" s="94" t="s">
        <v>227</v>
      </c>
      <c r="BA118" s="94">
        <f t="shared" si="1"/>
        <v>37</v>
      </c>
    </row>
    <row r="119" spans="1:53" ht="16.5" customHeight="1" x14ac:dyDescent="0.15">
      <c r="A119" s="89" t="s">
        <v>145</v>
      </c>
      <c r="B119" s="16"/>
      <c r="G119" s="308"/>
      <c r="H119" s="309"/>
      <c r="I119" s="117" t="s">
        <v>270</v>
      </c>
      <c r="J119" s="301" t="s">
        <v>128</v>
      </c>
      <c r="K119" s="302"/>
      <c r="L119" s="71" t="s">
        <v>118</v>
      </c>
      <c r="P119" s="304"/>
      <c r="Q119" s="93" t="s">
        <v>224</v>
      </c>
      <c r="R119" s="94" t="s">
        <v>238</v>
      </c>
      <c r="S119" s="94" t="s">
        <v>238</v>
      </c>
      <c r="T119" s="94">
        <v>3</v>
      </c>
      <c r="U119" s="94">
        <v>2.5</v>
      </c>
      <c r="V119" s="94">
        <v>2</v>
      </c>
      <c r="W119" s="94">
        <v>1.5</v>
      </c>
      <c r="X119" s="94">
        <v>1</v>
      </c>
      <c r="Y119" s="94">
        <v>3</v>
      </c>
      <c r="Z119" s="94">
        <v>1.5</v>
      </c>
      <c r="AA119" s="94">
        <v>4</v>
      </c>
      <c r="AB119" s="94">
        <v>2</v>
      </c>
      <c r="AC119" s="94" t="s">
        <v>227</v>
      </c>
      <c r="AD119" s="94" t="s">
        <v>238</v>
      </c>
      <c r="AE119" s="94" t="s">
        <v>227</v>
      </c>
      <c r="AF119" s="94" t="s">
        <v>227</v>
      </c>
      <c r="AG119" s="94" t="s">
        <v>227</v>
      </c>
      <c r="AH119" s="94" t="s">
        <v>227</v>
      </c>
      <c r="AI119" s="94" t="s">
        <v>227</v>
      </c>
      <c r="AJ119" s="94" t="s">
        <v>227</v>
      </c>
      <c r="AK119" s="95" t="s">
        <v>227</v>
      </c>
      <c r="AL119" s="95" t="s">
        <v>227</v>
      </c>
      <c r="AM119" s="94" t="s">
        <v>227</v>
      </c>
      <c r="AN119" s="95" t="s">
        <v>227</v>
      </c>
      <c r="AO119" s="96" t="s">
        <v>227</v>
      </c>
      <c r="AP119" s="96">
        <v>1</v>
      </c>
      <c r="AQ119" s="96">
        <v>0.5</v>
      </c>
      <c r="AR119" s="94" t="s">
        <v>227</v>
      </c>
      <c r="AS119" s="94" t="s">
        <v>227</v>
      </c>
      <c r="AT119" s="95">
        <v>1</v>
      </c>
      <c r="AU119" s="94">
        <v>1</v>
      </c>
      <c r="AV119" s="94">
        <v>0.5</v>
      </c>
      <c r="AW119" s="94" t="s">
        <v>227</v>
      </c>
      <c r="AX119" s="94" t="s">
        <v>227</v>
      </c>
      <c r="AY119" s="94" t="s">
        <v>227</v>
      </c>
      <c r="AZ119" s="94" t="s">
        <v>227</v>
      </c>
      <c r="BA119" s="94">
        <f t="shared" si="1"/>
        <v>24.5</v>
      </c>
    </row>
    <row r="120" spans="1:53" ht="13.5" customHeight="1" x14ac:dyDescent="0.15">
      <c r="A120" s="89" t="s">
        <v>146</v>
      </c>
      <c r="B120" s="16"/>
      <c r="G120" s="308"/>
      <c r="H120" s="309"/>
      <c r="I120" s="117" t="s">
        <v>288</v>
      </c>
      <c r="J120" s="301"/>
      <c r="K120" s="302"/>
      <c r="L120" s="71" t="s">
        <v>119</v>
      </c>
      <c r="P120" s="304" t="s">
        <v>198</v>
      </c>
      <c r="Q120" s="93" t="s">
        <v>225</v>
      </c>
      <c r="R120" s="94">
        <v>4</v>
      </c>
      <c r="S120" s="94">
        <v>3.5</v>
      </c>
      <c r="T120" s="94">
        <v>3</v>
      </c>
      <c r="U120" s="94">
        <v>2.5</v>
      </c>
      <c r="V120" s="94">
        <v>2</v>
      </c>
      <c r="W120" s="94">
        <v>1.5</v>
      </c>
      <c r="X120" s="94">
        <v>1</v>
      </c>
      <c r="Y120" s="94">
        <v>2</v>
      </c>
      <c r="Z120" s="94">
        <v>1</v>
      </c>
      <c r="AA120" s="94">
        <v>2</v>
      </c>
      <c r="AB120" s="94">
        <v>1</v>
      </c>
      <c r="AC120" s="94" t="s">
        <v>227</v>
      </c>
      <c r="AD120" s="94" t="s">
        <v>238</v>
      </c>
      <c r="AE120" s="94">
        <v>1</v>
      </c>
      <c r="AF120" s="94" t="s">
        <v>238</v>
      </c>
      <c r="AG120" s="94" t="s">
        <v>227</v>
      </c>
      <c r="AH120" s="94" t="s">
        <v>227</v>
      </c>
      <c r="AI120" s="94">
        <v>1</v>
      </c>
      <c r="AJ120" s="95" t="s">
        <v>227</v>
      </c>
      <c r="AK120" s="95" t="s">
        <v>227</v>
      </c>
      <c r="AL120" s="108" t="s">
        <v>227</v>
      </c>
      <c r="AM120" s="94" t="s">
        <v>227</v>
      </c>
      <c r="AN120" s="94">
        <v>1</v>
      </c>
      <c r="AO120" s="94">
        <v>0.5</v>
      </c>
      <c r="AP120" s="94">
        <v>2</v>
      </c>
      <c r="AQ120" s="94">
        <v>1</v>
      </c>
      <c r="AR120" s="94" t="s">
        <v>227</v>
      </c>
      <c r="AS120" s="94" t="s">
        <v>227</v>
      </c>
      <c r="AT120" s="95">
        <v>1</v>
      </c>
      <c r="AU120" s="94">
        <v>1</v>
      </c>
      <c r="AV120" s="94">
        <v>0.5</v>
      </c>
      <c r="AW120" s="94">
        <v>1</v>
      </c>
      <c r="AX120" s="94">
        <v>1</v>
      </c>
      <c r="AY120" s="94" t="s">
        <v>227</v>
      </c>
      <c r="AZ120" s="94" t="s">
        <v>227</v>
      </c>
      <c r="BA120" s="94">
        <f t="shared" si="1"/>
        <v>34.5</v>
      </c>
    </row>
    <row r="121" spans="1:53" ht="14.25" thickBot="1" x14ac:dyDescent="0.2">
      <c r="A121" s="89" t="s">
        <v>148</v>
      </c>
      <c r="B121" s="16"/>
      <c r="G121" s="308"/>
      <c r="H121" s="309"/>
      <c r="I121" s="70"/>
      <c r="J121" s="293"/>
      <c r="K121" s="293"/>
      <c r="L121" s="71" t="s">
        <v>120</v>
      </c>
      <c r="P121" s="305"/>
      <c r="Q121" s="105" t="s">
        <v>226</v>
      </c>
      <c r="R121" s="95">
        <v>4</v>
      </c>
      <c r="S121" s="95">
        <v>3.5</v>
      </c>
      <c r="T121" s="95">
        <v>3</v>
      </c>
      <c r="U121" s="95">
        <v>2.5</v>
      </c>
      <c r="V121" s="95">
        <v>2</v>
      </c>
      <c r="W121" s="95">
        <v>1.5</v>
      </c>
      <c r="X121" s="95">
        <v>1</v>
      </c>
      <c r="Y121" s="95">
        <v>2</v>
      </c>
      <c r="Z121" s="95">
        <v>1</v>
      </c>
      <c r="AA121" s="95">
        <v>3</v>
      </c>
      <c r="AB121" s="95">
        <v>1.5</v>
      </c>
      <c r="AC121" s="95" t="s">
        <v>227</v>
      </c>
      <c r="AD121" s="95" t="s">
        <v>238</v>
      </c>
      <c r="AE121" s="95">
        <v>1</v>
      </c>
      <c r="AF121" s="95" t="s">
        <v>238</v>
      </c>
      <c r="AG121" s="95" t="s">
        <v>227</v>
      </c>
      <c r="AH121" s="95" t="s">
        <v>227</v>
      </c>
      <c r="AI121" s="95">
        <v>1</v>
      </c>
      <c r="AJ121" s="95" t="s">
        <v>227</v>
      </c>
      <c r="AK121" s="95" t="s">
        <v>227</v>
      </c>
      <c r="AL121" s="108" t="s">
        <v>227</v>
      </c>
      <c r="AM121" s="94" t="s">
        <v>227</v>
      </c>
      <c r="AN121" s="95">
        <v>1</v>
      </c>
      <c r="AO121" s="95">
        <v>0.5</v>
      </c>
      <c r="AP121" s="95">
        <v>2</v>
      </c>
      <c r="AQ121" s="95">
        <v>1</v>
      </c>
      <c r="AR121" s="95" t="s">
        <v>227</v>
      </c>
      <c r="AS121" s="95" t="s">
        <v>227</v>
      </c>
      <c r="AT121" s="95">
        <v>1</v>
      </c>
      <c r="AU121" s="95">
        <v>1</v>
      </c>
      <c r="AV121" s="95">
        <v>0.5</v>
      </c>
      <c r="AW121" s="95" t="s">
        <v>227</v>
      </c>
      <c r="AX121" s="95">
        <v>1</v>
      </c>
      <c r="AY121" s="95" t="s">
        <v>227</v>
      </c>
      <c r="AZ121" s="95" t="s">
        <v>227</v>
      </c>
      <c r="BA121" s="95">
        <f t="shared" si="1"/>
        <v>35</v>
      </c>
    </row>
    <row r="122" spans="1:53" ht="15" thickTop="1" thickBot="1" x14ac:dyDescent="0.2">
      <c r="A122" s="89" t="s">
        <v>147</v>
      </c>
      <c r="B122" s="16"/>
      <c r="G122" s="308"/>
      <c r="H122" s="309"/>
      <c r="I122" s="70"/>
      <c r="J122" s="312" t="s">
        <v>130</v>
      </c>
      <c r="K122" s="312"/>
      <c r="L122" s="71" t="s">
        <v>121</v>
      </c>
      <c r="P122" s="134" t="s">
        <v>314</v>
      </c>
      <c r="Q122" s="135" t="s">
        <v>316</v>
      </c>
      <c r="R122" s="106">
        <v>4</v>
      </c>
      <c r="S122" s="106">
        <v>3.5</v>
      </c>
      <c r="T122" s="106">
        <v>3</v>
      </c>
      <c r="U122" s="106">
        <v>2.5</v>
      </c>
      <c r="V122" s="106">
        <v>2</v>
      </c>
      <c r="W122" s="106">
        <v>1.5</v>
      </c>
      <c r="X122" s="106">
        <v>1</v>
      </c>
      <c r="Y122" s="106">
        <v>2</v>
      </c>
      <c r="Z122" s="106">
        <v>1</v>
      </c>
      <c r="AA122" s="106">
        <v>2</v>
      </c>
      <c r="AB122" s="106">
        <v>1</v>
      </c>
      <c r="AC122" s="106" t="s">
        <v>315</v>
      </c>
      <c r="AD122" s="106" t="s">
        <v>315</v>
      </c>
      <c r="AE122" s="106">
        <v>1</v>
      </c>
      <c r="AF122" s="106">
        <v>0.5</v>
      </c>
      <c r="AG122" s="106" t="s">
        <v>315</v>
      </c>
      <c r="AH122" s="106" t="s">
        <v>315</v>
      </c>
      <c r="AI122" s="106">
        <v>1</v>
      </c>
      <c r="AJ122" s="106">
        <v>3</v>
      </c>
      <c r="AK122" s="106">
        <v>2</v>
      </c>
      <c r="AL122" s="106">
        <v>1</v>
      </c>
      <c r="AM122" s="106" t="s">
        <v>315</v>
      </c>
      <c r="AN122" s="106">
        <v>1</v>
      </c>
      <c r="AO122" s="106">
        <v>0.5</v>
      </c>
      <c r="AP122" s="106">
        <v>2</v>
      </c>
      <c r="AQ122" s="106">
        <v>1</v>
      </c>
      <c r="AR122" s="106" t="s">
        <v>315</v>
      </c>
      <c r="AS122" s="106" t="s">
        <v>315</v>
      </c>
      <c r="AT122" s="106">
        <v>1</v>
      </c>
      <c r="AU122" s="106">
        <v>1</v>
      </c>
      <c r="AV122" s="106">
        <v>0.5</v>
      </c>
      <c r="AW122" s="106">
        <v>1</v>
      </c>
      <c r="AX122" s="106">
        <v>1</v>
      </c>
      <c r="AY122" s="106">
        <v>8</v>
      </c>
      <c r="AZ122" s="106" t="s">
        <v>315</v>
      </c>
      <c r="BA122" s="107">
        <f>SUM(R122:AZ122)</f>
        <v>49</v>
      </c>
    </row>
    <row r="123" spans="1:53" ht="21.75" thickTop="1" x14ac:dyDescent="0.15">
      <c r="A123" s="89" t="s">
        <v>154</v>
      </c>
      <c r="B123" s="16"/>
      <c r="G123" s="308"/>
      <c r="H123" s="309"/>
      <c r="I123" s="70"/>
      <c r="J123" s="312" t="s">
        <v>131</v>
      </c>
      <c r="K123" s="312"/>
      <c r="L123" s="71" t="s">
        <v>122</v>
      </c>
      <c r="P123" s="313" t="s">
        <v>228</v>
      </c>
      <c r="Q123" s="314"/>
      <c r="R123" s="318" t="s">
        <v>133</v>
      </c>
      <c r="S123" s="320"/>
      <c r="T123" s="320"/>
      <c r="U123" s="320"/>
      <c r="V123" s="320"/>
      <c r="W123" s="320"/>
      <c r="X123" s="319"/>
      <c r="Y123" s="318" t="s">
        <v>134</v>
      </c>
      <c r="Z123" s="319"/>
      <c r="AA123" s="318" t="s">
        <v>229</v>
      </c>
      <c r="AB123" s="319"/>
      <c r="AC123" s="318" t="s">
        <v>230</v>
      </c>
      <c r="AD123" s="319"/>
      <c r="AE123" s="315" t="s">
        <v>135</v>
      </c>
      <c r="AF123" s="316"/>
      <c r="AG123" s="315" t="s">
        <v>136</v>
      </c>
      <c r="AH123" s="316"/>
      <c r="AI123" s="292" t="s">
        <v>242</v>
      </c>
      <c r="AJ123" s="285" t="s">
        <v>241</v>
      </c>
      <c r="AK123" s="285"/>
      <c r="AL123" s="285"/>
      <c r="AM123" s="285"/>
      <c r="AN123" s="292" t="s">
        <v>274</v>
      </c>
      <c r="AO123" s="292" t="s">
        <v>231</v>
      </c>
      <c r="AP123" s="315" t="s">
        <v>232</v>
      </c>
      <c r="AQ123" s="316"/>
      <c r="AR123" s="318" t="s">
        <v>233</v>
      </c>
      <c r="AS123" s="319"/>
      <c r="AT123" s="115" t="s">
        <v>253</v>
      </c>
      <c r="AU123" s="315" t="s">
        <v>137</v>
      </c>
      <c r="AV123" s="316"/>
      <c r="AW123" s="115" t="s">
        <v>138</v>
      </c>
      <c r="AX123" s="115" t="s">
        <v>139</v>
      </c>
      <c r="AY123" s="115" t="s">
        <v>234</v>
      </c>
      <c r="AZ123" s="115" t="s">
        <v>235</v>
      </c>
      <c r="BA123" s="115" t="s">
        <v>140</v>
      </c>
    </row>
    <row r="124" spans="1:53" x14ac:dyDescent="0.15">
      <c r="A124" s="89" t="s">
        <v>150</v>
      </c>
      <c r="B124" s="16"/>
      <c r="G124" s="308"/>
      <c r="H124" s="309"/>
      <c r="I124" s="70"/>
      <c r="J124" s="293"/>
      <c r="K124" s="293"/>
      <c r="L124" s="71" t="s">
        <v>123</v>
      </c>
      <c r="P124" s="289"/>
      <c r="Q124" s="290"/>
      <c r="R124" s="120" t="s">
        <v>293</v>
      </c>
      <c r="S124" s="120" t="s">
        <v>293</v>
      </c>
      <c r="T124" s="120" t="s">
        <v>265</v>
      </c>
      <c r="U124" s="120" t="s">
        <v>266</v>
      </c>
      <c r="V124" s="120" t="s">
        <v>267</v>
      </c>
      <c r="W124" s="120" t="s">
        <v>268</v>
      </c>
      <c r="X124" s="120" t="s">
        <v>269</v>
      </c>
      <c r="Y124" s="120" t="s">
        <v>236</v>
      </c>
      <c r="Z124" s="120" t="s">
        <v>237</v>
      </c>
      <c r="AA124" s="120" t="s">
        <v>236</v>
      </c>
      <c r="AB124" s="120" t="s">
        <v>237</v>
      </c>
      <c r="AC124" s="120" t="s">
        <v>236</v>
      </c>
      <c r="AD124" s="120" t="s">
        <v>237</v>
      </c>
      <c r="AE124" s="120" t="s">
        <v>236</v>
      </c>
      <c r="AF124" s="120" t="s">
        <v>237</v>
      </c>
      <c r="AG124" s="120" t="s">
        <v>236</v>
      </c>
      <c r="AH124" s="120" t="s">
        <v>237</v>
      </c>
      <c r="AI124" s="285"/>
      <c r="AJ124" s="120" t="s">
        <v>262</v>
      </c>
      <c r="AK124" s="120" t="s">
        <v>263</v>
      </c>
      <c r="AL124" s="120" t="s">
        <v>264</v>
      </c>
      <c r="AM124" s="94" t="s">
        <v>227</v>
      </c>
      <c r="AN124" s="285"/>
      <c r="AO124" s="285"/>
      <c r="AP124" s="120" t="s">
        <v>236</v>
      </c>
      <c r="AQ124" s="120" t="s">
        <v>237</v>
      </c>
      <c r="AR124" s="120" t="s">
        <v>236</v>
      </c>
      <c r="AS124" s="120" t="s">
        <v>237</v>
      </c>
      <c r="AT124" s="116"/>
      <c r="AU124" s="120" t="s">
        <v>236</v>
      </c>
      <c r="AV124" s="120" t="s">
        <v>237</v>
      </c>
      <c r="AW124" s="116"/>
      <c r="AX124" s="116"/>
      <c r="AY124" s="116"/>
      <c r="AZ124" s="116"/>
      <c r="BA124" s="116"/>
    </row>
    <row r="125" spans="1:53" x14ac:dyDescent="0.15">
      <c r="A125" s="89" t="s">
        <v>149</v>
      </c>
      <c r="B125" s="16"/>
      <c r="G125" s="308"/>
      <c r="H125" s="309"/>
      <c r="I125" s="70"/>
      <c r="J125" s="280"/>
      <c r="K125" s="282"/>
      <c r="L125" s="13" t="s">
        <v>240</v>
      </c>
      <c r="R125" s="100">
        <v>2</v>
      </c>
      <c r="S125" s="100">
        <v>3</v>
      </c>
      <c r="T125" s="100">
        <v>4</v>
      </c>
      <c r="U125" s="100">
        <v>5</v>
      </c>
      <c r="V125" s="100">
        <v>6</v>
      </c>
      <c r="W125" s="100">
        <v>7</v>
      </c>
      <c r="X125" s="100">
        <v>8</v>
      </c>
      <c r="Y125" s="100">
        <v>9</v>
      </c>
      <c r="Z125" s="100">
        <v>10</v>
      </c>
      <c r="AA125" s="100">
        <v>11</v>
      </c>
      <c r="AB125" s="100">
        <v>12</v>
      </c>
      <c r="AC125" s="100">
        <v>13</v>
      </c>
      <c r="AD125" s="100">
        <v>14</v>
      </c>
      <c r="AE125" s="100">
        <v>15</v>
      </c>
      <c r="AF125" s="100">
        <v>16</v>
      </c>
      <c r="AG125" s="100">
        <v>17</v>
      </c>
      <c r="AH125" s="100">
        <v>18</v>
      </c>
      <c r="AI125" s="100">
        <v>19</v>
      </c>
      <c r="AJ125" s="100">
        <v>20</v>
      </c>
      <c r="AK125" s="100">
        <v>21</v>
      </c>
      <c r="AL125" s="100">
        <v>22</v>
      </c>
      <c r="AM125" s="100">
        <v>23</v>
      </c>
      <c r="AN125" s="100">
        <v>24</v>
      </c>
      <c r="AO125" s="100">
        <v>25</v>
      </c>
      <c r="AP125" s="100">
        <v>26</v>
      </c>
      <c r="AQ125" s="100">
        <v>27</v>
      </c>
      <c r="AR125" s="100">
        <v>28</v>
      </c>
      <c r="AS125" s="100">
        <v>29</v>
      </c>
      <c r="AT125" s="100">
        <v>30</v>
      </c>
      <c r="AU125" s="100">
        <v>31</v>
      </c>
      <c r="AV125" s="100">
        <v>32</v>
      </c>
      <c r="AW125" s="100">
        <v>33</v>
      </c>
      <c r="AX125" s="100">
        <v>34</v>
      </c>
      <c r="AY125" s="100">
        <v>35</v>
      </c>
      <c r="AZ125" s="100">
        <v>36</v>
      </c>
      <c r="BA125" s="100">
        <v>37</v>
      </c>
    </row>
    <row r="126" spans="1:53" x14ac:dyDescent="0.15">
      <c r="A126" s="89" t="s">
        <v>151</v>
      </c>
      <c r="B126" s="16"/>
      <c r="G126" s="310"/>
      <c r="H126" s="311"/>
      <c r="I126" s="70"/>
      <c r="J126" s="280"/>
      <c r="K126" s="282"/>
      <c r="L126" s="13"/>
    </row>
    <row r="127" spans="1:53" x14ac:dyDescent="0.15">
      <c r="A127" s="89" t="s">
        <v>152</v>
      </c>
      <c r="B127" s="16"/>
      <c r="L127" s="12"/>
    </row>
    <row r="128" spans="1:53" x14ac:dyDescent="0.15">
      <c r="A128" s="89" t="s">
        <v>153</v>
      </c>
      <c r="B128" s="16"/>
    </row>
    <row r="129" spans="1:29" x14ac:dyDescent="0.15">
      <c r="A129" s="89" t="s">
        <v>155</v>
      </c>
      <c r="B129" s="16"/>
      <c r="O129" s="326" t="s">
        <v>184</v>
      </c>
      <c r="P129" s="326"/>
      <c r="Q129" s="12"/>
    </row>
    <row r="130" spans="1:29" x14ac:dyDescent="0.15">
      <c r="A130" s="89" t="s">
        <v>156</v>
      </c>
      <c r="B130" s="16"/>
      <c r="E130" s="132" t="s">
        <v>301</v>
      </c>
      <c r="F130" s="321" t="s">
        <v>296</v>
      </c>
      <c r="G130" s="296"/>
      <c r="O130" s="327" t="s">
        <v>49</v>
      </c>
      <c r="P130" s="328"/>
      <c r="Q130" s="13" t="s">
        <v>189</v>
      </c>
    </row>
    <row r="131" spans="1:29" x14ac:dyDescent="0.15">
      <c r="A131" s="89" t="s">
        <v>157</v>
      </c>
      <c r="B131" s="16"/>
      <c r="E131" s="13" t="s">
        <v>302</v>
      </c>
      <c r="F131" s="321" t="s">
        <v>297</v>
      </c>
      <c r="G131" s="296"/>
      <c r="O131" s="329"/>
      <c r="P131" s="330"/>
      <c r="Q131" s="13" t="s">
        <v>188</v>
      </c>
    </row>
    <row r="132" spans="1:29" x14ac:dyDescent="0.15">
      <c r="A132" s="89" t="s">
        <v>158</v>
      </c>
      <c r="B132" s="16"/>
      <c r="E132" s="13" t="s">
        <v>303</v>
      </c>
      <c r="F132" s="321" t="s">
        <v>298</v>
      </c>
      <c r="G132" s="296"/>
      <c r="O132" s="331" t="s">
        <v>50</v>
      </c>
      <c r="P132" s="332"/>
      <c r="Q132" s="13" t="s">
        <v>190</v>
      </c>
    </row>
    <row r="133" spans="1:29" x14ac:dyDescent="0.15">
      <c r="A133" s="89" t="s">
        <v>159</v>
      </c>
      <c r="B133" s="16"/>
      <c r="E133" s="13" t="s">
        <v>304</v>
      </c>
      <c r="F133" s="321" t="s">
        <v>299</v>
      </c>
      <c r="G133" s="296"/>
    </row>
    <row r="134" spans="1:29" x14ac:dyDescent="0.15">
      <c r="A134" s="89" t="s">
        <v>160</v>
      </c>
      <c r="B134" s="16"/>
      <c r="E134" s="13" t="s">
        <v>305</v>
      </c>
      <c r="F134" s="321" t="s">
        <v>300</v>
      </c>
      <c r="G134" s="296"/>
      <c r="O134" t="s">
        <v>183</v>
      </c>
    </row>
    <row r="135" spans="1:29" ht="22.5" x14ac:dyDescent="0.15">
      <c r="A135" s="89" t="s">
        <v>161</v>
      </c>
      <c r="B135" s="16"/>
      <c r="F135" s="322"/>
      <c r="G135" s="322"/>
      <c r="O135" s="87" t="s">
        <v>145</v>
      </c>
      <c r="P135" s="88"/>
      <c r="Q135" s="92" t="s">
        <v>289</v>
      </c>
      <c r="R135" s="323" t="s">
        <v>291</v>
      </c>
      <c r="S135" s="324"/>
      <c r="T135" s="324"/>
      <c r="U135" s="324"/>
      <c r="V135" s="324"/>
      <c r="W135" s="324"/>
      <c r="X135" s="324"/>
      <c r="Y135" s="324"/>
      <c r="Z135" s="324"/>
      <c r="AA135" s="324"/>
      <c r="AB135" s="324"/>
      <c r="AC135" s="325"/>
    </row>
    <row r="136" spans="1:29" ht="22.5" x14ac:dyDescent="0.15">
      <c r="A136" s="89" t="s">
        <v>162</v>
      </c>
      <c r="B136" s="16"/>
      <c r="O136" s="87" t="s">
        <v>157</v>
      </c>
      <c r="P136" s="88"/>
      <c r="Q136" s="92" t="s">
        <v>290</v>
      </c>
      <c r="R136" s="323" t="s">
        <v>292</v>
      </c>
      <c r="S136" s="324"/>
      <c r="T136" s="324"/>
      <c r="U136" s="324"/>
      <c r="V136" s="324"/>
      <c r="W136" s="324"/>
      <c r="X136" s="324"/>
      <c r="Y136" s="324"/>
      <c r="Z136" s="324"/>
      <c r="AA136" s="324"/>
      <c r="AB136" s="324"/>
      <c r="AC136" s="325"/>
    </row>
    <row r="137" spans="1:29" x14ac:dyDescent="0.15">
      <c r="A137" s="89" t="s">
        <v>163</v>
      </c>
      <c r="B137" s="16"/>
      <c r="O137" s="87" t="s">
        <v>167</v>
      </c>
      <c r="P137" s="88"/>
      <c r="Q137" s="13" t="s">
        <v>175</v>
      </c>
      <c r="R137" s="299" t="s">
        <v>176</v>
      </c>
      <c r="S137" s="300"/>
      <c r="T137" s="300"/>
      <c r="U137" s="300"/>
      <c r="V137" s="300"/>
      <c r="W137" s="300"/>
      <c r="X137" s="300"/>
      <c r="Y137" s="300"/>
      <c r="Z137" s="300"/>
      <c r="AA137" s="300"/>
      <c r="AB137" s="300"/>
      <c r="AC137" s="317"/>
    </row>
    <row r="138" spans="1:29" x14ac:dyDescent="0.15">
      <c r="A138" s="89" t="s">
        <v>164</v>
      </c>
      <c r="B138" s="16"/>
      <c r="O138" s="87" t="s">
        <v>151</v>
      </c>
      <c r="P138" s="88"/>
      <c r="Q138" s="13" t="s">
        <v>177</v>
      </c>
      <c r="R138" s="299" t="s">
        <v>178</v>
      </c>
      <c r="S138" s="300"/>
      <c r="T138" s="300"/>
      <c r="U138" s="300"/>
      <c r="V138" s="300"/>
      <c r="W138" s="300"/>
      <c r="X138" s="300"/>
      <c r="Y138" s="300"/>
      <c r="Z138" s="300"/>
      <c r="AA138" s="300"/>
      <c r="AB138" s="300"/>
      <c r="AC138" s="317"/>
    </row>
    <row r="139" spans="1:29" x14ac:dyDescent="0.15">
      <c r="A139" s="89" t="s">
        <v>165</v>
      </c>
      <c r="B139" s="16"/>
      <c r="O139" s="89" t="s">
        <v>152</v>
      </c>
      <c r="P139" s="114"/>
      <c r="Q139" s="13" t="s">
        <v>179</v>
      </c>
      <c r="R139" s="15" t="s">
        <v>180</v>
      </c>
      <c r="S139" s="15" t="s">
        <v>180</v>
      </c>
      <c r="T139" s="15" t="s">
        <v>180</v>
      </c>
      <c r="U139" s="109"/>
      <c r="V139" s="109"/>
      <c r="W139" s="109"/>
      <c r="X139" s="109"/>
      <c r="Y139" s="109"/>
      <c r="Z139" s="109"/>
      <c r="AA139" s="109"/>
      <c r="AB139" s="109"/>
      <c r="AC139" s="16"/>
    </row>
    <row r="140" spans="1:29" x14ac:dyDescent="0.15">
      <c r="A140" s="89" t="s">
        <v>166</v>
      </c>
      <c r="B140" s="16"/>
    </row>
    <row r="141" spans="1:29" x14ac:dyDescent="0.15">
      <c r="A141" s="89" t="s">
        <v>167</v>
      </c>
      <c r="B141" s="16"/>
    </row>
    <row r="142" spans="1:29" x14ac:dyDescent="0.15">
      <c r="A142" s="89" t="s">
        <v>168</v>
      </c>
      <c r="B142" s="16"/>
      <c r="O142" s="91" t="s">
        <v>185</v>
      </c>
      <c r="P142" s="91"/>
      <c r="Q142" s="12"/>
    </row>
    <row r="143" spans="1:29" x14ac:dyDescent="0.15">
      <c r="A143" s="89" t="s">
        <v>169</v>
      </c>
      <c r="B143" s="16"/>
      <c r="O143" s="110" t="s">
        <v>49</v>
      </c>
      <c r="P143" s="111"/>
      <c r="Q143" s="13" t="s">
        <v>191</v>
      </c>
    </row>
    <row r="144" spans="1:29" x14ac:dyDescent="0.15">
      <c r="A144" s="89" t="s">
        <v>170</v>
      </c>
      <c r="B144" s="16"/>
      <c r="O144" s="112"/>
      <c r="P144" s="113"/>
      <c r="Q144" s="13" t="s">
        <v>192</v>
      </c>
    </row>
    <row r="145" spans="1:17" x14ac:dyDescent="0.15">
      <c r="A145" s="89" t="s">
        <v>171</v>
      </c>
      <c r="B145" s="16"/>
      <c r="O145" s="110" t="s">
        <v>50</v>
      </c>
      <c r="P145" s="111"/>
      <c r="Q145" s="13" t="s">
        <v>186</v>
      </c>
    </row>
    <row r="146" spans="1:17" x14ac:dyDescent="0.15">
      <c r="A146" s="89" t="s">
        <v>172</v>
      </c>
      <c r="B146" s="16"/>
      <c r="O146" s="112"/>
      <c r="P146" s="113"/>
      <c r="Q146" s="13" t="s">
        <v>187</v>
      </c>
    </row>
    <row r="147" spans="1:17" x14ac:dyDescent="0.15">
      <c r="A147" s="89" t="s">
        <v>173</v>
      </c>
      <c r="B147" s="16"/>
    </row>
    <row r="148" spans="1:17" ht="13.5" customHeight="1" x14ac:dyDescent="0.15"/>
    <row r="149" spans="1:17" x14ac:dyDescent="0.15">
      <c r="O149" s="33" t="s">
        <v>239</v>
      </c>
    </row>
    <row r="150" spans="1:17" x14ac:dyDescent="0.15">
      <c r="O150" s="241" t="s">
        <v>313</v>
      </c>
      <c r="P150" s="212"/>
    </row>
    <row r="151" spans="1:17" x14ac:dyDescent="0.15">
      <c r="O151" s="232"/>
      <c r="P151" s="233"/>
    </row>
    <row r="156" spans="1:17" ht="13.5" customHeight="1" x14ac:dyDescent="0.15"/>
    <row r="160" spans="1:17" ht="13.5" customHeight="1" x14ac:dyDescent="0.15"/>
    <row r="164" ht="13.5" customHeight="1" x14ac:dyDescent="0.15"/>
    <row r="167" ht="13.5" customHeight="1" x14ac:dyDescent="0.15"/>
    <row r="170" ht="13.5" customHeight="1" x14ac:dyDescent="0.15"/>
  </sheetData>
  <sheetProtection selectLockedCells="1" selectUnlockedCells="1"/>
  <protectedRanges>
    <protectedRange sqref="G1:N1" name="範囲1"/>
  </protectedRanges>
  <mergeCells count="301">
    <mergeCell ref="O150:P150"/>
    <mergeCell ref="O151:P151"/>
    <mergeCell ref="F133:G133"/>
    <mergeCell ref="F134:G134"/>
    <mergeCell ref="F135:G135"/>
    <mergeCell ref="R135:AC135"/>
    <mergeCell ref="R136:AC136"/>
    <mergeCell ref="R137:AC137"/>
    <mergeCell ref="O129:P129"/>
    <mergeCell ref="F130:G130"/>
    <mergeCell ref="O130:P131"/>
    <mergeCell ref="F131:G131"/>
    <mergeCell ref="F132:G132"/>
    <mergeCell ref="O132:P132"/>
    <mergeCell ref="AO123:AO124"/>
    <mergeCell ref="AP123:AQ123"/>
    <mergeCell ref="R138:AC138"/>
    <mergeCell ref="AR123:AS123"/>
    <mergeCell ref="AU123:AV123"/>
    <mergeCell ref="J124:K124"/>
    <mergeCell ref="J125:K125"/>
    <mergeCell ref="AC123:AD123"/>
    <mergeCell ref="AE123:AF123"/>
    <mergeCell ref="AG123:AH123"/>
    <mergeCell ref="AI123:AI124"/>
    <mergeCell ref="AJ123:AM123"/>
    <mergeCell ref="AN123:AN124"/>
    <mergeCell ref="R123:X123"/>
    <mergeCell ref="Y123:Z123"/>
    <mergeCell ref="AA123:AB123"/>
    <mergeCell ref="J117:K117"/>
    <mergeCell ref="P117:P119"/>
    <mergeCell ref="J118:K118"/>
    <mergeCell ref="J119:K119"/>
    <mergeCell ref="J120:K120"/>
    <mergeCell ref="P120:P121"/>
    <mergeCell ref="J121:K121"/>
    <mergeCell ref="P114:P116"/>
    <mergeCell ref="C115:D115"/>
    <mergeCell ref="E115:F115"/>
    <mergeCell ref="J115:K115"/>
    <mergeCell ref="G116:H126"/>
    <mergeCell ref="J116:K116"/>
    <mergeCell ref="J122:K122"/>
    <mergeCell ref="J123:K123"/>
    <mergeCell ref="P123:Q124"/>
    <mergeCell ref="J126:K126"/>
    <mergeCell ref="E113:F113"/>
    <mergeCell ref="J113:K113"/>
    <mergeCell ref="A110:B111"/>
    <mergeCell ref="C110:D110"/>
    <mergeCell ref="E110:F110"/>
    <mergeCell ref="G110:H115"/>
    <mergeCell ref="J110:K110"/>
    <mergeCell ref="A114:B115"/>
    <mergeCell ref="C114:D114"/>
    <mergeCell ref="E114:F114"/>
    <mergeCell ref="J114:K114"/>
    <mergeCell ref="P98:P105"/>
    <mergeCell ref="A100:B100"/>
    <mergeCell ref="C100:D100"/>
    <mergeCell ref="C101:D101"/>
    <mergeCell ref="C102:D102"/>
    <mergeCell ref="C103:D103"/>
    <mergeCell ref="C104:D104"/>
    <mergeCell ref="C105:D105"/>
    <mergeCell ref="P110:P113"/>
    <mergeCell ref="C111:D111"/>
    <mergeCell ref="E111:F111"/>
    <mergeCell ref="J111:K111"/>
    <mergeCell ref="A112:B113"/>
    <mergeCell ref="P106:P109"/>
    <mergeCell ref="A108:B108"/>
    <mergeCell ref="A109:B109"/>
    <mergeCell ref="C109:D109"/>
    <mergeCell ref="E109:F109"/>
    <mergeCell ref="G109:H109"/>
    <mergeCell ref="J109:K109"/>
    <mergeCell ref="C112:D112"/>
    <mergeCell ref="E112:F112"/>
    <mergeCell ref="J112:K112"/>
    <mergeCell ref="C113:D113"/>
    <mergeCell ref="AR88:AS88"/>
    <mergeCell ref="AU88:AV88"/>
    <mergeCell ref="P90:P97"/>
    <mergeCell ref="A95:B95"/>
    <mergeCell ref="C95:D95"/>
    <mergeCell ref="E95:F95"/>
    <mergeCell ref="G95:N95"/>
    <mergeCell ref="C96:D96"/>
    <mergeCell ref="G96:N96"/>
    <mergeCell ref="C97:D97"/>
    <mergeCell ref="AG88:AH88"/>
    <mergeCell ref="AI88:AI89"/>
    <mergeCell ref="AJ88:AM88"/>
    <mergeCell ref="AN88:AN89"/>
    <mergeCell ref="AO88:AO89"/>
    <mergeCell ref="AP88:AQ88"/>
    <mergeCell ref="P88:Q89"/>
    <mergeCell ref="R88:X88"/>
    <mergeCell ref="Y88:Z88"/>
    <mergeCell ref="AA88:AB88"/>
    <mergeCell ref="AC88:AD88"/>
    <mergeCell ref="AE88:AF88"/>
    <mergeCell ref="G97:N97"/>
    <mergeCell ref="C68:G68"/>
    <mergeCell ref="L68:N68"/>
    <mergeCell ref="C69:H70"/>
    <mergeCell ref="N69:N70"/>
    <mergeCell ref="D81:N81"/>
    <mergeCell ref="D82:N82"/>
    <mergeCell ref="D66:E66"/>
    <mergeCell ref="F66:G66"/>
    <mergeCell ref="L66:N66"/>
    <mergeCell ref="D67:E67"/>
    <mergeCell ref="F67:G67"/>
    <mergeCell ref="L67:N67"/>
    <mergeCell ref="A62:A63"/>
    <mergeCell ref="B62:B63"/>
    <mergeCell ref="C62:C63"/>
    <mergeCell ref="D62:E63"/>
    <mergeCell ref="F62:G62"/>
    <mergeCell ref="H62:H63"/>
    <mergeCell ref="L62:N63"/>
    <mergeCell ref="F63:G63"/>
    <mergeCell ref="A64:A65"/>
    <mergeCell ref="B64:B65"/>
    <mergeCell ref="C64:C65"/>
    <mergeCell ref="D64:E65"/>
    <mergeCell ref="F64:G64"/>
    <mergeCell ref="H64:H65"/>
    <mergeCell ref="L64:N65"/>
    <mergeCell ref="F65:G65"/>
    <mergeCell ref="F58:G58"/>
    <mergeCell ref="A59:A61"/>
    <mergeCell ref="B59:B61"/>
    <mergeCell ref="C59:C61"/>
    <mergeCell ref="D59:E61"/>
    <mergeCell ref="F59:G59"/>
    <mergeCell ref="L54:N56"/>
    <mergeCell ref="F55:G55"/>
    <mergeCell ref="F56:G56"/>
    <mergeCell ref="A57:A58"/>
    <mergeCell ref="B57:B58"/>
    <mergeCell ref="C57:C58"/>
    <mergeCell ref="D57:E58"/>
    <mergeCell ref="F57:G57"/>
    <mergeCell ref="H57:H58"/>
    <mergeCell ref="L57:N58"/>
    <mergeCell ref="H59:H61"/>
    <mergeCell ref="L59:N61"/>
    <mergeCell ref="F60:G60"/>
    <mergeCell ref="F61:G61"/>
    <mergeCell ref="L51:N53"/>
    <mergeCell ref="F52:G52"/>
    <mergeCell ref="F53:G53"/>
    <mergeCell ref="A54:A56"/>
    <mergeCell ref="B54:B56"/>
    <mergeCell ref="C54:C56"/>
    <mergeCell ref="D54:E56"/>
    <mergeCell ref="F54:G54"/>
    <mergeCell ref="H54:H56"/>
    <mergeCell ref="A51:A53"/>
    <mergeCell ref="B51:B53"/>
    <mergeCell ref="C51:C53"/>
    <mergeCell ref="D51:E53"/>
    <mergeCell ref="F51:G51"/>
    <mergeCell ref="H51:H53"/>
    <mergeCell ref="A49:A50"/>
    <mergeCell ref="B49:B50"/>
    <mergeCell ref="C49:C50"/>
    <mergeCell ref="D49:E50"/>
    <mergeCell ref="F49:G49"/>
    <mergeCell ref="H49:H50"/>
    <mergeCell ref="L49:N50"/>
    <mergeCell ref="A47:A48"/>
    <mergeCell ref="B47:B48"/>
    <mergeCell ref="C47:C48"/>
    <mergeCell ref="D47:E48"/>
    <mergeCell ref="F47:G47"/>
    <mergeCell ref="F50:G50"/>
    <mergeCell ref="H47:H48"/>
    <mergeCell ref="A38:A40"/>
    <mergeCell ref="B38:B40"/>
    <mergeCell ref="C38:C40"/>
    <mergeCell ref="D38:E40"/>
    <mergeCell ref="F38:G38"/>
    <mergeCell ref="H38:H40"/>
    <mergeCell ref="L41:N42"/>
    <mergeCell ref="F42:G42"/>
    <mergeCell ref="L47:N48"/>
    <mergeCell ref="F48:G48"/>
    <mergeCell ref="A43:A46"/>
    <mergeCell ref="B43:B46"/>
    <mergeCell ref="C43:C46"/>
    <mergeCell ref="D43:E46"/>
    <mergeCell ref="F43:G43"/>
    <mergeCell ref="H43:H46"/>
    <mergeCell ref="L43:N46"/>
    <mergeCell ref="F44:G44"/>
    <mergeCell ref="F45:G45"/>
    <mergeCell ref="F46:G46"/>
    <mergeCell ref="A41:A42"/>
    <mergeCell ref="B41:B42"/>
    <mergeCell ref="C41:C42"/>
    <mergeCell ref="D41:E42"/>
    <mergeCell ref="M36:N36"/>
    <mergeCell ref="F37:G37"/>
    <mergeCell ref="M37:N37"/>
    <mergeCell ref="F39:G39"/>
    <mergeCell ref="L39:N39"/>
    <mergeCell ref="F40:G40"/>
    <mergeCell ref="L40:N40"/>
    <mergeCell ref="F41:G41"/>
    <mergeCell ref="H41:H42"/>
    <mergeCell ref="L38:N38"/>
    <mergeCell ref="A32:A34"/>
    <mergeCell ref="B32:B34"/>
    <mergeCell ref="C32:C34"/>
    <mergeCell ref="D32:E34"/>
    <mergeCell ref="F32:G32"/>
    <mergeCell ref="H32:H34"/>
    <mergeCell ref="L32:N32"/>
    <mergeCell ref="F33:G33"/>
    <mergeCell ref="L33:N33"/>
    <mergeCell ref="F34:G34"/>
    <mergeCell ref="L34:N34"/>
    <mergeCell ref="A35:A37"/>
    <mergeCell ref="B35:B37"/>
    <mergeCell ref="C35:C37"/>
    <mergeCell ref="D35:E37"/>
    <mergeCell ref="F35:G35"/>
    <mergeCell ref="H35:H37"/>
    <mergeCell ref="M35:N35"/>
    <mergeCell ref="F36:G36"/>
    <mergeCell ref="L26:N27"/>
    <mergeCell ref="F27:G27"/>
    <mergeCell ref="F28:G28"/>
    <mergeCell ref="L28:N28"/>
    <mergeCell ref="A29:A31"/>
    <mergeCell ref="B29:B31"/>
    <mergeCell ref="C29:C31"/>
    <mergeCell ref="D29:E31"/>
    <mergeCell ref="F29:G29"/>
    <mergeCell ref="H29:H31"/>
    <mergeCell ref="A26:A28"/>
    <mergeCell ref="B26:B28"/>
    <mergeCell ref="C26:C28"/>
    <mergeCell ref="D26:E28"/>
    <mergeCell ref="F26:G26"/>
    <mergeCell ref="H26:H28"/>
    <mergeCell ref="L29:N30"/>
    <mergeCell ref="F30:G30"/>
    <mergeCell ref="F31:G31"/>
    <mergeCell ref="L31:N31"/>
    <mergeCell ref="D21:E21"/>
    <mergeCell ref="F22:G22"/>
    <mergeCell ref="L22:N22"/>
    <mergeCell ref="C17:E17"/>
    <mergeCell ref="F17:G17"/>
    <mergeCell ref="L17:N17"/>
    <mergeCell ref="A18:A25"/>
    <mergeCell ref="B18:B25"/>
    <mergeCell ref="C18:C25"/>
    <mergeCell ref="F18:G18"/>
    <mergeCell ref="H18:H25"/>
    <mergeCell ref="L18:N18"/>
    <mergeCell ref="F19:G19"/>
    <mergeCell ref="F23:G23"/>
    <mergeCell ref="L23:N23"/>
    <mergeCell ref="F24:G24"/>
    <mergeCell ref="L24:N24"/>
    <mergeCell ref="F25:G25"/>
    <mergeCell ref="L25:N25"/>
    <mergeCell ref="L19:N19"/>
    <mergeCell ref="F20:G20"/>
    <mergeCell ref="L20:N20"/>
    <mergeCell ref="F21:G21"/>
    <mergeCell ref="L21:N21"/>
    <mergeCell ref="K10:N10"/>
    <mergeCell ref="A11:B13"/>
    <mergeCell ref="C11:G11"/>
    <mergeCell ref="C12:G12"/>
    <mergeCell ref="A14:A16"/>
    <mergeCell ref="B14:B16"/>
    <mergeCell ref="C14:D14"/>
    <mergeCell ref="C15:D15"/>
    <mergeCell ref="E15:F15"/>
    <mergeCell ref="E14:J14"/>
    <mergeCell ref="B5:B7"/>
    <mergeCell ref="D5:F5"/>
    <mergeCell ref="G6:N6"/>
    <mergeCell ref="G7:N7"/>
    <mergeCell ref="G8:N8"/>
    <mergeCell ref="G9:N9"/>
    <mergeCell ref="B1:B3"/>
    <mergeCell ref="G1:N1"/>
    <mergeCell ref="C2:N2"/>
    <mergeCell ref="C3:N3"/>
    <mergeCell ref="A4:B4"/>
    <mergeCell ref="I4:N4"/>
  </mergeCells>
  <phoneticPr fontId="1"/>
  <conditionalFormatting sqref="B18:B20">
    <cfRule type="colorScale" priority="63">
      <colorScale>
        <cfvo type="min"/>
        <cfvo type="percentile" val="50"/>
        <cfvo type="max"/>
        <color rgb="FFF8696B"/>
        <color rgb="FFFFEB84"/>
        <color rgb="FF63BE7B"/>
      </colorScale>
    </cfRule>
    <cfRule type="dataBar" priority="62">
      <dataBar>
        <cfvo type="min"/>
        <cfvo type="max"/>
        <color rgb="FF638EC6"/>
      </dataBar>
      <extLst>
        <ext xmlns:x14="http://schemas.microsoft.com/office/spreadsheetml/2009/9/main" uri="{B025F937-C7B1-47D3-B67F-A62EFF666E3E}">
          <x14:id>{FEB87D68-EA82-414C-B36C-3B4CC30FFA05}</x14:id>
        </ext>
      </extLst>
    </cfRule>
  </conditionalFormatting>
  <conditionalFormatting sqref="B26:B27">
    <cfRule type="colorScale" priority="60">
      <colorScale>
        <cfvo type="min"/>
        <cfvo type="percentile" val="50"/>
        <cfvo type="max"/>
        <color rgb="FFF8696B"/>
        <color rgb="FFFFEB84"/>
        <color rgb="FF63BE7B"/>
      </colorScale>
    </cfRule>
    <cfRule type="dataBar" priority="59">
      <dataBar>
        <cfvo type="min"/>
        <cfvo type="max"/>
        <color rgb="FF638EC6"/>
      </dataBar>
      <extLst>
        <ext xmlns:x14="http://schemas.microsoft.com/office/spreadsheetml/2009/9/main" uri="{B025F937-C7B1-47D3-B67F-A62EFF666E3E}">
          <x14:id>{8FB0F84F-F8FE-469A-A2FF-271DC258CE46}</x14:id>
        </ext>
      </extLst>
    </cfRule>
  </conditionalFormatting>
  <conditionalFormatting sqref="B29">
    <cfRule type="dataBar" priority="57">
      <dataBar>
        <cfvo type="min"/>
        <cfvo type="max"/>
        <color rgb="FF638EC6"/>
      </dataBar>
      <extLst>
        <ext xmlns:x14="http://schemas.microsoft.com/office/spreadsheetml/2009/9/main" uri="{B025F937-C7B1-47D3-B67F-A62EFF666E3E}">
          <x14:id>{44712964-AAE7-42E8-93FC-763904569425}</x14:id>
        </ext>
      </extLst>
    </cfRule>
    <cfRule type="colorScale" priority="58">
      <colorScale>
        <cfvo type="min"/>
        <cfvo type="percentile" val="50"/>
        <cfvo type="max"/>
        <color rgb="FFF8696B"/>
        <color rgb="FFFFEB84"/>
        <color rgb="FF63BE7B"/>
      </colorScale>
    </cfRule>
  </conditionalFormatting>
  <conditionalFormatting sqref="B32:B33">
    <cfRule type="colorScale" priority="54">
      <colorScale>
        <cfvo type="min"/>
        <cfvo type="percentile" val="50"/>
        <cfvo type="max"/>
        <color rgb="FFF8696B"/>
        <color rgb="FFFFEB84"/>
        <color rgb="FF63BE7B"/>
      </colorScale>
    </cfRule>
    <cfRule type="dataBar" priority="53">
      <dataBar>
        <cfvo type="min"/>
        <cfvo type="max"/>
        <color rgb="FF638EC6"/>
      </dataBar>
      <extLst>
        <ext xmlns:x14="http://schemas.microsoft.com/office/spreadsheetml/2009/9/main" uri="{B025F937-C7B1-47D3-B67F-A62EFF666E3E}">
          <x14:id>{195F401F-1D90-45D4-A042-DCE1C1BF92D2}</x14:id>
        </ext>
      </extLst>
    </cfRule>
  </conditionalFormatting>
  <conditionalFormatting sqref="B35">
    <cfRule type="colorScale" priority="56">
      <colorScale>
        <cfvo type="min"/>
        <cfvo type="percentile" val="50"/>
        <cfvo type="max"/>
        <color rgb="FFF8696B"/>
        <color rgb="FFFFEB84"/>
        <color rgb="FF63BE7B"/>
      </colorScale>
    </cfRule>
    <cfRule type="dataBar" priority="55">
      <dataBar>
        <cfvo type="min"/>
        <cfvo type="max"/>
        <color rgb="FF638EC6"/>
      </dataBar>
      <extLst>
        <ext xmlns:x14="http://schemas.microsoft.com/office/spreadsheetml/2009/9/main" uri="{B025F937-C7B1-47D3-B67F-A62EFF666E3E}">
          <x14:id>{11F9B3E0-DF93-4505-AD9E-6C801C9A4FC9}</x14:id>
        </ext>
      </extLst>
    </cfRule>
  </conditionalFormatting>
  <conditionalFormatting sqref="B38">
    <cfRule type="dataBar" priority="34">
      <dataBar>
        <cfvo type="min"/>
        <cfvo type="max"/>
        <color rgb="FF638EC6"/>
      </dataBar>
      <extLst>
        <ext xmlns:x14="http://schemas.microsoft.com/office/spreadsheetml/2009/9/main" uri="{B025F937-C7B1-47D3-B67F-A62EFF666E3E}">
          <x14:id>{23DBEDFB-65E3-46A6-A198-1024A34EE269}</x14:id>
        </ext>
      </extLst>
    </cfRule>
    <cfRule type="colorScale" priority="35">
      <colorScale>
        <cfvo type="min"/>
        <cfvo type="percentile" val="50"/>
        <cfvo type="max"/>
        <color rgb="FFF8696B"/>
        <color rgb="FFFFEB84"/>
        <color rgb="FF63BE7B"/>
      </colorScale>
    </cfRule>
  </conditionalFormatting>
  <conditionalFormatting sqref="B41">
    <cfRule type="dataBar" priority="47">
      <dataBar>
        <cfvo type="min"/>
        <cfvo type="max"/>
        <color rgb="FF638EC6"/>
      </dataBar>
      <extLst>
        <ext xmlns:x14="http://schemas.microsoft.com/office/spreadsheetml/2009/9/main" uri="{B025F937-C7B1-47D3-B67F-A62EFF666E3E}">
          <x14:id>{49832A23-E2B4-4119-BED0-C9756F4497C0}</x14:id>
        </ext>
      </extLst>
    </cfRule>
    <cfRule type="colorScale" priority="48">
      <colorScale>
        <cfvo type="min"/>
        <cfvo type="percentile" val="50"/>
        <cfvo type="max"/>
        <color rgb="FFF8696B"/>
        <color rgb="FFFFEB84"/>
        <color rgb="FF63BE7B"/>
      </colorScale>
    </cfRule>
  </conditionalFormatting>
  <conditionalFormatting sqref="B43">
    <cfRule type="colorScale" priority="46">
      <colorScale>
        <cfvo type="min"/>
        <cfvo type="percentile" val="50"/>
        <cfvo type="max"/>
        <color rgb="FFF8696B"/>
        <color rgb="FFFFEB84"/>
        <color rgb="FF63BE7B"/>
      </colorScale>
    </cfRule>
    <cfRule type="dataBar" priority="45">
      <dataBar>
        <cfvo type="min"/>
        <cfvo type="max"/>
        <color rgb="FF638EC6"/>
      </dataBar>
      <extLst>
        <ext xmlns:x14="http://schemas.microsoft.com/office/spreadsheetml/2009/9/main" uri="{B025F937-C7B1-47D3-B67F-A62EFF666E3E}">
          <x14:id>{66192978-FB67-4752-ACF7-4177E2524DA0}</x14:id>
        </ext>
      </extLst>
    </cfRule>
  </conditionalFormatting>
  <conditionalFormatting sqref="B47">
    <cfRule type="dataBar" priority="8">
      <dataBar>
        <cfvo type="min"/>
        <cfvo type="max"/>
        <color rgb="FF638EC6"/>
      </dataBar>
      <extLst>
        <ext xmlns:x14="http://schemas.microsoft.com/office/spreadsheetml/2009/9/main" uri="{B025F937-C7B1-47D3-B67F-A62EFF666E3E}">
          <x14:id>{860F3DC6-340A-4E3C-887C-37237DD34C1C}</x14:id>
        </ext>
      </extLst>
    </cfRule>
    <cfRule type="colorScale" priority="9">
      <colorScale>
        <cfvo type="min"/>
        <cfvo type="percentile" val="50"/>
        <cfvo type="max"/>
        <color rgb="FFF8696B"/>
        <color rgb="FFFFEB84"/>
        <color rgb="FF63BE7B"/>
      </colorScale>
    </cfRule>
  </conditionalFormatting>
  <conditionalFormatting sqref="B49">
    <cfRule type="colorScale" priority="44">
      <colorScale>
        <cfvo type="min"/>
        <cfvo type="percentile" val="50"/>
        <cfvo type="max"/>
        <color rgb="FFF8696B"/>
        <color rgb="FFFFEB84"/>
        <color rgb="FF63BE7B"/>
      </colorScale>
    </cfRule>
    <cfRule type="dataBar" priority="43">
      <dataBar>
        <cfvo type="min"/>
        <cfvo type="max"/>
        <color rgb="FF638EC6"/>
      </dataBar>
      <extLst>
        <ext xmlns:x14="http://schemas.microsoft.com/office/spreadsheetml/2009/9/main" uri="{B025F937-C7B1-47D3-B67F-A62EFF666E3E}">
          <x14:id>{1B34C805-A3A2-449B-956A-EC7CD4C4C4B8}</x14:id>
        </ext>
      </extLst>
    </cfRule>
  </conditionalFormatting>
  <conditionalFormatting sqref="B51:B52">
    <cfRule type="dataBar" priority="51">
      <dataBar>
        <cfvo type="min"/>
        <cfvo type="max"/>
        <color rgb="FF638EC6"/>
      </dataBar>
      <extLst>
        <ext xmlns:x14="http://schemas.microsoft.com/office/spreadsheetml/2009/9/main" uri="{B025F937-C7B1-47D3-B67F-A62EFF666E3E}">
          <x14:id>{1BE852A0-8077-4AFF-9A60-0D03A2A64957}</x14:id>
        </ext>
      </extLst>
    </cfRule>
    <cfRule type="colorScale" priority="52">
      <colorScale>
        <cfvo type="min"/>
        <cfvo type="percentile" val="50"/>
        <cfvo type="max"/>
        <color rgb="FFF8696B"/>
        <color rgb="FFFFEB84"/>
        <color rgb="FF63BE7B"/>
      </colorScale>
    </cfRule>
  </conditionalFormatting>
  <conditionalFormatting sqref="B54">
    <cfRule type="colorScale" priority="50">
      <colorScale>
        <cfvo type="min"/>
        <cfvo type="percentile" val="50"/>
        <cfvo type="max"/>
        <color rgb="FFF8696B"/>
        <color rgb="FFFFEB84"/>
        <color rgb="FF63BE7B"/>
      </colorScale>
    </cfRule>
    <cfRule type="dataBar" priority="49">
      <dataBar>
        <cfvo type="min"/>
        <cfvo type="max"/>
        <color rgb="FF638EC6"/>
      </dataBar>
      <extLst>
        <ext xmlns:x14="http://schemas.microsoft.com/office/spreadsheetml/2009/9/main" uri="{B025F937-C7B1-47D3-B67F-A62EFF666E3E}">
          <x14:id>{971DE931-453A-4526-B983-B0A74DF4F189}</x14:id>
        </ext>
      </extLst>
    </cfRule>
  </conditionalFormatting>
  <conditionalFormatting sqref="B57">
    <cfRule type="colorScale" priority="42">
      <colorScale>
        <cfvo type="min"/>
        <cfvo type="percentile" val="50"/>
        <cfvo type="max"/>
        <color rgb="FFF8696B"/>
        <color rgb="FFFFEB84"/>
        <color rgb="FF63BE7B"/>
      </colorScale>
    </cfRule>
    <cfRule type="dataBar" priority="41">
      <dataBar>
        <cfvo type="min"/>
        <cfvo type="max"/>
        <color rgb="FF638EC6"/>
      </dataBar>
      <extLst>
        <ext xmlns:x14="http://schemas.microsoft.com/office/spreadsheetml/2009/9/main" uri="{B025F937-C7B1-47D3-B67F-A62EFF666E3E}">
          <x14:id>{D5F76281-28BF-4666-A030-0C515B1A96F0}</x14:id>
        </ext>
      </extLst>
    </cfRule>
  </conditionalFormatting>
  <conditionalFormatting sqref="B59:B60">
    <cfRule type="colorScale" priority="40">
      <colorScale>
        <cfvo type="min"/>
        <cfvo type="percentile" val="50"/>
        <cfvo type="max"/>
        <color rgb="FFF8696B"/>
        <color rgb="FFFFEB84"/>
        <color rgb="FF63BE7B"/>
      </colorScale>
    </cfRule>
    <cfRule type="dataBar" priority="39">
      <dataBar>
        <cfvo type="min"/>
        <cfvo type="max"/>
        <color rgb="FF638EC6"/>
      </dataBar>
      <extLst>
        <ext xmlns:x14="http://schemas.microsoft.com/office/spreadsheetml/2009/9/main" uri="{B025F937-C7B1-47D3-B67F-A62EFF666E3E}">
          <x14:id>{40EB3340-0DDE-4362-BA9F-16FD586A20BA}</x14:id>
        </ext>
      </extLst>
    </cfRule>
  </conditionalFormatting>
  <conditionalFormatting sqref="B62">
    <cfRule type="colorScale" priority="65">
      <colorScale>
        <cfvo type="min"/>
        <cfvo type="percentile" val="50"/>
        <cfvo type="max"/>
        <color rgb="FFF8696B"/>
        <color rgb="FFFFEB84"/>
        <color rgb="FF63BE7B"/>
      </colorScale>
    </cfRule>
    <cfRule type="dataBar" priority="64">
      <dataBar>
        <cfvo type="min"/>
        <cfvo type="max"/>
        <color rgb="FF638EC6"/>
      </dataBar>
      <extLst>
        <ext xmlns:x14="http://schemas.microsoft.com/office/spreadsheetml/2009/9/main" uri="{B025F937-C7B1-47D3-B67F-A62EFF666E3E}">
          <x14:id>{63CE6FD4-D38C-4005-AD83-196F79A371FC}</x14:id>
        </ext>
      </extLst>
    </cfRule>
  </conditionalFormatting>
  <conditionalFormatting sqref="B66:B67 B64">
    <cfRule type="dataBar" priority="37">
      <dataBar>
        <cfvo type="min"/>
        <cfvo type="max"/>
        <color rgb="FF638EC6"/>
      </dataBar>
      <extLst>
        <ext xmlns:x14="http://schemas.microsoft.com/office/spreadsheetml/2009/9/main" uri="{B025F937-C7B1-47D3-B67F-A62EFF666E3E}">
          <x14:id>{0A6E2BBC-868F-4B43-A2AA-69114AE694B5}</x14:id>
        </ext>
      </extLst>
    </cfRule>
    <cfRule type="colorScale" priority="38">
      <colorScale>
        <cfvo type="min"/>
        <cfvo type="percentile" val="50"/>
        <cfvo type="max"/>
        <color rgb="FFF8696B"/>
        <color rgb="FFFFEB84"/>
        <color rgb="FF63BE7B"/>
      </colorScale>
    </cfRule>
  </conditionalFormatting>
  <conditionalFormatting sqref="F36 I36:K36">
    <cfRule type="expression" dxfId="30" priority="26">
      <formula>$F$36=""</formula>
    </cfRule>
  </conditionalFormatting>
  <conditionalFormatting sqref="F43 I43:K43">
    <cfRule type="expression" dxfId="29" priority="11">
      <formula>$I$43="ー"</formula>
    </cfRule>
  </conditionalFormatting>
  <conditionalFormatting sqref="F44 I44:K44">
    <cfRule type="expression" dxfId="28" priority="10">
      <formula>$I$44="ー"</formula>
    </cfRule>
  </conditionalFormatting>
  <conditionalFormatting sqref="F18:G19">
    <cfRule type="expression" dxfId="27" priority="61">
      <formula>$I$18="―"</formula>
    </cfRule>
  </conditionalFormatting>
  <conditionalFormatting sqref="F26:G27">
    <cfRule type="expression" dxfId="26" priority="1">
      <formula>$H$29=0</formula>
    </cfRule>
  </conditionalFormatting>
  <conditionalFormatting sqref="F27:G27">
    <cfRule type="expression" dxfId="25" priority="2">
      <formula>$F$30=""</formula>
    </cfRule>
  </conditionalFormatting>
  <conditionalFormatting sqref="F30:G30 I30:K30">
    <cfRule type="expression" dxfId="24" priority="29">
      <formula>$F$30=""</formula>
    </cfRule>
  </conditionalFormatting>
  <conditionalFormatting sqref="F52:G52">
    <cfRule type="expression" dxfId="23" priority="4">
      <formula>$H$59=0</formula>
    </cfRule>
  </conditionalFormatting>
  <conditionalFormatting sqref="F29:N31">
    <cfRule type="expression" dxfId="22" priority="28">
      <formula>$H$29=0</formula>
    </cfRule>
  </conditionalFormatting>
  <conditionalFormatting sqref="F32:N34">
    <cfRule type="expression" dxfId="21" priority="27">
      <formula>$H$32=0</formula>
    </cfRule>
  </conditionalFormatting>
  <conditionalFormatting sqref="F35:N37">
    <cfRule type="expression" dxfId="20" priority="25">
      <formula>$H$35=0</formula>
    </cfRule>
  </conditionalFormatting>
  <conditionalFormatting sqref="F38:N40">
    <cfRule type="expression" dxfId="19" priority="24">
      <formula>$H$38=0</formula>
    </cfRule>
  </conditionalFormatting>
  <conditionalFormatting sqref="F41:N42">
    <cfRule type="expression" dxfId="18" priority="23">
      <formula>$H$41=0</formula>
    </cfRule>
  </conditionalFormatting>
  <conditionalFormatting sqref="F43:N46">
    <cfRule type="expression" dxfId="17" priority="22">
      <formula>$H$43=0</formula>
    </cfRule>
  </conditionalFormatting>
  <conditionalFormatting sqref="F47:N50">
    <cfRule type="expression" dxfId="16" priority="7">
      <formula>$H$49=0</formula>
    </cfRule>
  </conditionalFormatting>
  <conditionalFormatting sqref="F51:N51 H52 J52:N52 F53:N53">
    <cfRule type="expression" dxfId="15" priority="20">
      <formula>$H$51=0</formula>
    </cfRule>
  </conditionalFormatting>
  <conditionalFormatting sqref="F54:N56">
    <cfRule type="expression" dxfId="14" priority="19">
      <formula>$H$54=0</formula>
    </cfRule>
  </conditionalFormatting>
  <conditionalFormatting sqref="F57:N58">
    <cfRule type="expression" dxfId="13" priority="18">
      <formula>$H$57=0</formula>
    </cfRule>
  </conditionalFormatting>
  <conditionalFormatting sqref="F59:N61">
    <cfRule type="expression" dxfId="12" priority="5">
      <formula>$H$59=0</formula>
    </cfRule>
  </conditionalFormatting>
  <conditionalFormatting sqref="F62:N63">
    <cfRule type="expression" dxfId="11" priority="16">
      <formula>$H$62=0</formula>
    </cfRule>
  </conditionalFormatting>
  <conditionalFormatting sqref="F64:N65">
    <cfRule type="expression" dxfId="10" priority="15">
      <formula>$H$64=0</formula>
    </cfRule>
  </conditionalFormatting>
  <conditionalFormatting sqref="F66:N66">
    <cfRule type="expression" dxfId="9" priority="14">
      <formula>$H$66=0</formula>
    </cfRule>
  </conditionalFormatting>
  <conditionalFormatting sqref="F67:N67">
    <cfRule type="expression" dxfId="8" priority="13">
      <formula>$H$67=0</formula>
    </cfRule>
  </conditionalFormatting>
  <conditionalFormatting sqref="H26:N27 F28:N28">
    <cfRule type="expression" dxfId="7" priority="30">
      <formula>$H$26=0</formula>
    </cfRule>
  </conditionalFormatting>
  <conditionalFormatting sqref="I52">
    <cfRule type="expression" dxfId="6" priority="3">
      <formula>$H$59=0</formula>
    </cfRule>
  </conditionalFormatting>
  <conditionalFormatting sqref="I18:K19">
    <cfRule type="expression" dxfId="5" priority="6">
      <formula>$I$18="―"</formula>
    </cfRule>
  </conditionalFormatting>
  <conditionalFormatting sqref="I27:K27">
    <cfRule type="expression" dxfId="4" priority="31">
      <formula>$F$27=""</formula>
    </cfRule>
  </conditionalFormatting>
  <conditionalFormatting sqref="J30:K30">
    <cfRule type="expression" dxfId="3" priority="32">
      <formula>$F$30=0</formula>
    </cfRule>
  </conditionalFormatting>
  <conditionalFormatting sqref="J52:K52">
    <cfRule type="expression" dxfId="2" priority="12">
      <formula>$F$52=""</formula>
    </cfRule>
  </conditionalFormatting>
  <conditionalFormatting sqref="L24">
    <cfRule type="expression" dxfId="1" priority="33">
      <formula>$B$18="対象外×"</formula>
    </cfRule>
  </conditionalFormatting>
  <conditionalFormatting sqref="O150:P151">
    <cfRule type="expression" dxfId="0" priority="36">
      <formula>$B$35="対象外×"</formula>
    </cfRule>
  </conditionalFormatting>
  <dataValidations count="14">
    <dataValidation type="list" allowBlank="1" showInputMessage="1" showErrorMessage="1" sqref="G1:N1" xr:uid="{00000000-0002-0000-0000-000001000000}">
      <formula1>$Q$90:$Q$122</formula1>
    </dataValidation>
    <dataValidation type="list" allowBlank="1" showInputMessage="1" showErrorMessage="1" sqref="F33:G33" xr:uid="{00000000-0002-0000-0000-000002000000}">
      <formula1>$R$135:$R$139</formula1>
    </dataValidation>
    <dataValidation type="list" allowBlank="1" showInputMessage="1" showErrorMessage="1" sqref="F32:G32" xr:uid="{00000000-0002-0000-0000-000003000000}">
      <formula1>$Q$135:$Q$139</formula1>
    </dataValidation>
    <dataValidation type="list" allowBlank="1" showInputMessage="1" showErrorMessage="1" sqref="C11:G11" xr:uid="{00000000-0002-0000-0000-000004000000}">
      <formula1>$G$96:$G$97</formula1>
    </dataValidation>
    <dataValidation type="list" allowBlank="1" showInputMessage="1" showErrorMessage="1" sqref="E22:E23" xr:uid="{00000000-0002-0000-0000-000005000000}">
      <formula1>$A$119:$A$147</formula1>
    </dataValidation>
    <dataValidation type="list" allowBlank="1" showInputMessage="1" showErrorMessage="1" sqref="M37:N37" xr:uid="{00000000-0002-0000-0000-000006000000}">
      <formula1>$J$122:$J$124</formula1>
    </dataValidation>
    <dataValidation type="list" allowBlank="1" showInputMessage="1" showErrorMessage="1" sqref="M36:N36" xr:uid="{00000000-0002-0000-0000-000007000000}">
      <formula1>$J$117:$J$120</formula1>
    </dataValidation>
    <dataValidation type="list" allowBlank="1" showInputMessage="1" showErrorMessage="1" sqref="M35:N35" xr:uid="{00000000-0002-0000-0000-000008000000}">
      <formula1>$I$116:$I$120</formula1>
    </dataValidation>
    <dataValidation type="list" allowBlank="1" showInputMessage="1" showErrorMessage="1" sqref="L29" xr:uid="{00000000-0002-0000-0000-000009000000}">
      <formula1>$E$112:$E$113</formula1>
    </dataValidation>
    <dataValidation type="list" allowBlank="1" showInputMessage="1" showErrorMessage="1" sqref="L26" xr:uid="{00000000-0002-0000-0000-00000A000000}">
      <formula1>$E$110:$E$111</formula1>
    </dataValidation>
    <dataValidation type="list" showInputMessage="1" showErrorMessage="1" sqref="J18:J20" xr:uid="{00000000-0002-0000-0000-00000B000000}">
      <formula1>"○,　"</formula1>
    </dataValidation>
    <dataValidation type="list" allowBlank="1" showInputMessage="1" showErrorMessage="1" sqref="L32" xr:uid="{00000000-0002-0000-0000-00000C000000}">
      <formula1>$E$114:$E$115</formula1>
    </dataValidation>
    <dataValidation type="list" allowBlank="1" showInputMessage="1" showErrorMessage="1" sqref="B18:B20 B26:B27 B29 B35 B32:B33 B51:B52 B54 B41 B43 B49 B57 B59:B60 B62 B64 B38 B66:B67 B47" xr:uid="{00000000-0002-0000-0000-00000D000000}">
      <formula1>"対象○,対象外×"</formula1>
    </dataValidation>
    <dataValidation type="list" allowBlank="1" showInputMessage="1" showErrorMessage="1" sqref="J21:J67" xr:uid="{00000000-0002-0000-0000-00000E000000}">
      <formula1>"　,○"</formula1>
    </dataValidation>
  </dataValidations>
  <pageMargins left="0.70866141732283472" right="0.11811023622047245" top="0.35433070866141736" bottom="0.15748031496062992" header="0" footer="0"/>
  <pageSetup paperSize="9" scale="77" orientation="portrait" r:id="rId1"/>
  <colBreaks count="1" manualBreakCount="1">
    <brk id="14" max="65" man="1"/>
  </colBreaks>
  <drawing r:id="rId2"/>
  <extLst>
    <ext xmlns:x14="http://schemas.microsoft.com/office/spreadsheetml/2009/9/main" uri="{78C0D931-6437-407d-A8EE-F0AAD7539E65}">
      <x14:conditionalFormattings>
        <x14:conditionalFormatting xmlns:xm="http://schemas.microsoft.com/office/excel/2006/main">
          <x14:cfRule type="dataBar" id="{FEB87D68-EA82-414C-B36C-3B4CC30FFA05}">
            <x14:dataBar minLength="0" maxLength="100" border="1" negativeBarBorderColorSameAsPositive="0">
              <x14:cfvo type="autoMin"/>
              <x14:cfvo type="autoMax"/>
              <x14:borderColor rgb="FF638EC6"/>
              <x14:negativeFillColor rgb="FFFF0000"/>
              <x14:negativeBorderColor rgb="FFFF0000"/>
              <x14:axisColor rgb="FF000000"/>
            </x14:dataBar>
          </x14:cfRule>
          <xm:sqref>B18:B20</xm:sqref>
        </x14:conditionalFormatting>
        <x14:conditionalFormatting xmlns:xm="http://schemas.microsoft.com/office/excel/2006/main">
          <x14:cfRule type="dataBar" id="{8FB0F84F-F8FE-469A-A2FF-271DC258CE46}">
            <x14:dataBar minLength="0" maxLength="100" border="1" negativeBarBorderColorSameAsPositive="0">
              <x14:cfvo type="autoMin"/>
              <x14:cfvo type="autoMax"/>
              <x14:borderColor rgb="FF638EC6"/>
              <x14:negativeFillColor rgb="FFFF0000"/>
              <x14:negativeBorderColor rgb="FFFF0000"/>
              <x14:axisColor rgb="FF000000"/>
            </x14:dataBar>
          </x14:cfRule>
          <xm:sqref>B26:B27</xm:sqref>
        </x14:conditionalFormatting>
        <x14:conditionalFormatting xmlns:xm="http://schemas.microsoft.com/office/excel/2006/main">
          <x14:cfRule type="dataBar" id="{44712964-AAE7-42E8-93FC-763904569425}">
            <x14:dataBar minLength="0" maxLength="100" border="1" negativeBarBorderColorSameAsPositive="0">
              <x14:cfvo type="autoMin"/>
              <x14:cfvo type="autoMax"/>
              <x14:borderColor rgb="FF638EC6"/>
              <x14:negativeFillColor rgb="FFFF0000"/>
              <x14:negativeBorderColor rgb="FFFF0000"/>
              <x14:axisColor rgb="FF000000"/>
            </x14:dataBar>
          </x14:cfRule>
          <xm:sqref>B29</xm:sqref>
        </x14:conditionalFormatting>
        <x14:conditionalFormatting xmlns:xm="http://schemas.microsoft.com/office/excel/2006/main">
          <x14:cfRule type="dataBar" id="{195F401F-1D90-45D4-A042-DCE1C1BF92D2}">
            <x14:dataBar minLength="0" maxLength="100" border="1" negativeBarBorderColorSameAsPositive="0">
              <x14:cfvo type="autoMin"/>
              <x14:cfvo type="autoMax"/>
              <x14:borderColor rgb="FF638EC6"/>
              <x14:negativeFillColor rgb="FFFF0000"/>
              <x14:negativeBorderColor rgb="FFFF0000"/>
              <x14:axisColor rgb="FF000000"/>
            </x14:dataBar>
          </x14:cfRule>
          <xm:sqref>B32:B33</xm:sqref>
        </x14:conditionalFormatting>
        <x14:conditionalFormatting xmlns:xm="http://schemas.microsoft.com/office/excel/2006/main">
          <x14:cfRule type="dataBar" id="{11F9B3E0-DF93-4505-AD9E-6C801C9A4FC9}">
            <x14:dataBar minLength="0" maxLength="100" border="1" negativeBarBorderColorSameAsPositive="0">
              <x14:cfvo type="autoMin"/>
              <x14:cfvo type="autoMax"/>
              <x14:borderColor rgb="FF638EC6"/>
              <x14:negativeFillColor rgb="FFFF0000"/>
              <x14:negativeBorderColor rgb="FFFF0000"/>
              <x14:axisColor rgb="FF000000"/>
            </x14:dataBar>
          </x14:cfRule>
          <xm:sqref>B35</xm:sqref>
        </x14:conditionalFormatting>
        <x14:conditionalFormatting xmlns:xm="http://schemas.microsoft.com/office/excel/2006/main">
          <x14:cfRule type="dataBar" id="{23DBEDFB-65E3-46A6-A198-1024A34EE269}">
            <x14:dataBar minLength="0" maxLength="100" border="1" negativeBarBorderColorSameAsPositive="0">
              <x14:cfvo type="autoMin"/>
              <x14:cfvo type="autoMax"/>
              <x14:borderColor rgb="FF638EC6"/>
              <x14:negativeFillColor rgb="FFFF0000"/>
              <x14:negativeBorderColor rgb="FFFF0000"/>
              <x14:axisColor rgb="FF000000"/>
            </x14:dataBar>
          </x14:cfRule>
          <xm:sqref>B38</xm:sqref>
        </x14:conditionalFormatting>
        <x14:conditionalFormatting xmlns:xm="http://schemas.microsoft.com/office/excel/2006/main">
          <x14:cfRule type="dataBar" id="{49832A23-E2B4-4119-BED0-C9756F4497C0}">
            <x14:dataBar minLength="0" maxLength="100" border="1" negativeBarBorderColorSameAsPositive="0">
              <x14:cfvo type="autoMin"/>
              <x14:cfvo type="autoMax"/>
              <x14:borderColor rgb="FF638EC6"/>
              <x14:negativeFillColor rgb="FFFF0000"/>
              <x14:negativeBorderColor rgb="FFFF0000"/>
              <x14:axisColor rgb="FF000000"/>
            </x14:dataBar>
          </x14:cfRule>
          <xm:sqref>B41</xm:sqref>
        </x14:conditionalFormatting>
        <x14:conditionalFormatting xmlns:xm="http://schemas.microsoft.com/office/excel/2006/main">
          <x14:cfRule type="dataBar" id="{66192978-FB67-4752-ACF7-4177E2524DA0}">
            <x14:dataBar minLength="0" maxLength="100" border="1" negativeBarBorderColorSameAsPositive="0">
              <x14:cfvo type="autoMin"/>
              <x14:cfvo type="autoMax"/>
              <x14:borderColor rgb="FF638EC6"/>
              <x14:negativeFillColor rgb="FFFF0000"/>
              <x14:negativeBorderColor rgb="FFFF0000"/>
              <x14:axisColor rgb="FF000000"/>
            </x14:dataBar>
          </x14:cfRule>
          <xm:sqref>B43</xm:sqref>
        </x14:conditionalFormatting>
        <x14:conditionalFormatting xmlns:xm="http://schemas.microsoft.com/office/excel/2006/main">
          <x14:cfRule type="dataBar" id="{860F3DC6-340A-4E3C-887C-37237DD34C1C}">
            <x14:dataBar minLength="0" maxLength="100" border="1" negativeBarBorderColorSameAsPositive="0">
              <x14:cfvo type="autoMin"/>
              <x14:cfvo type="autoMax"/>
              <x14:borderColor rgb="FF638EC6"/>
              <x14:negativeFillColor rgb="FFFF0000"/>
              <x14:negativeBorderColor rgb="FFFF0000"/>
              <x14:axisColor rgb="FF000000"/>
            </x14:dataBar>
          </x14:cfRule>
          <xm:sqref>B47</xm:sqref>
        </x14:conditionalFormatting>
        <x14:conditionalFormatting xmlns:xm="http://schemas.microsoft.com/office/excel/2006/main">
          <x14:cfRule type="dataBar" id="{1B34C805-A3A2-449B-956A-EC7CD4C4C4B8}">
            <x14:dataBar minLength="0" maxLength="100" border="1" negativeBarBorderColorSameAsPositive="0">
              <x14:cfvo type="autoMin"/>
              <x14:cfvo type="autoMax"/>
              <x14:borderColor rgb="FF638EC6"/>
              <x14:negativeFillColor rgb="FFFF0000"/>
              <x14:negativeBorderColor rgb="FFFF0000"/>
              <x14:axisColor rgb="FF000000"/>
            </x14:dataBar>
          </x14:cfRule>
          <xm:sqref>B49</xm:sqref>
        </x14:conditionalFormatting>
        <x14:conditionalFormatting xmlns:xm="http://schemas.microsoft.com/office/excel/2006/main">
          <x14:cfRule type="dataBar" id="{1BE852A0-8077-4AFF-9A60-0D03A2A64957}">
            <x14:dataBar minLength="0" maxLength="100" border="1" negativeBarBorderColorSameAsPositive="0">
              <x14:cfvo type="autoMin"/>
              <x14:cfvo type="autoMax"/>
              <x14:borderColor rgb="FF638EC6"/>
              <x14:negativeFillColor rgb="FFFF0000"/>
              <x14:negativeBorderColor rgb="FFFF0000"/>
              <x14:axisColor rgb="FF000000"/>
            </x14:dataBar>
          </x14:cfRule>
          <xm:sqref>B51:B52</xm:sqref>
        </x14:conditionalFormatting>
        <x14:conditionalFormatting xmlns:xm="http://schemas.microsoft.com/office/excel/2006/main">
          <x14:cfRule type="dataBar" id="{971DE931-453A-4526-B983-B0A74DF4F189}">
            <x14:dataBar minLength="0" maxLength="100" border="1" negativeBarBorderColorSameAsPositive="0">
              <x14:cfvo type="autoMin"/>
              <x14:cfvo type="autoMax"/>
              <x14:borderColor rgb="FF638EC6"/>
              <x14:negativeFillColor rgb="FFFF0000"/>
              <x14:negativeBorderColor rgb="FFFF0000"/>
              <x14:axisColor rgb="FF000000"/>
            </x14:dataBar>
          </x14:cfRule>
          <xm:sqref>B54</xm:sqref>
        </x14:conditionalFormatting>
        <x14:conditionalFormatting xmlns:xm="http://schemas.microsoft.com/office/excel/2006/main">
          <x14:cfRule type="dataBar" id="{D5F76281-28BF-4666-A030-0C515B1A96F0}">
            <x14:dataBar minLength="0" maxLength="100" border="1" negativeBarBorderColorSameAsPositive="0">
              <x14:cfvo type="autoMin"/>
              <x14:cfvo type="autoMax"/>
              <x14:borderColor rgb="FF638EC6"/>
              <x14:negativeFillColor rgb="FFFF0000"/>
              <x14:negativeBorderColor rgb="FFFF0000"/>
              <x14:axisColor rgb="FF000000"/>
            </x14:dataBar>
          </x14:cfRule>
          <xm:sqref>B57</xm:sqref>
        </x14:conditionalFormatting>
        <x14:conditionalFormatting xmlns:xm="http://schemas.microsoft.com/office/excel/2006/main">
          <x14:cfRule type="dataBar" id="{40EB3340-0DDE-4362-BA9F-16FD586A20BA}">
            <x14:dataBar minLength="0" maxLength="100" border="1" negativeBarBorderColorSameAsPositive="0">
              <x14:cfvo type="autoMin"/>
              <x14:cfvo type="autoMax"/>
              <x14:borderColor rgb="FF638EC6"/>
              <x14:negativeFillColor rgb="FFFF0000"/>
              <x14:negativeBorderColor rgb="FFFF0000"/>
              <x14:axisColor rgb="FF000000"/>
            </x14:dataBar>
          </x14:cfRule>
          <xm:sqref>B59:B60</xm:sqref>
        </x14:conditionalFormatting>
        <x14:conditionalFormatting xmlns:xm="http://schemas.microsoft.com/office/excel/2006/main">
          <x14:cfRule type="dataBar" id="{63CE6FD4-D38C-4005-AD83-196F79A371FC}">
            <x14:dataBar minLength="0" maxLength="100" border="1" negativeBarBorderColorSameAsPositive="0">
              <x14:cfvo type="autoMin"/>
              <x14:cfvo type="autoMax"/>
              <x14:borderColor rgb="FF638EC6"/>
              <x14:negativeFillColor rgb="FFFF0000"/>
              <x14:negativeBorderColor rgb="FFFF0000"/>
              <x14:axisColor rgb="FF000000"/>
            </x14:dataBar>
          </x14:cfRule>
          <xm:sqref>B62</xm:sqref>
        </x14:conditionalFormatting>
        <x14:conditionalFormatting xmlns:xm="http://schemas.microsoft.com/office/excel/2006/main">
          <x14:cfRule type="dataBar" id="{0A6E2BBC-868F-4B43-A2AA-69114AE694B5}">
            <x14:dataBar minLength="0" maxLength="100" border="1" negativeBarBorderColorSameAsPositive="0">
              <x14:cfvo type="autoMin"/>
              <x14:cfvo type="autoMax"/>
              <x14:borderColor rgb="FF638EC6"/>
              <x14:negativeFillColor rgb="FFFF0000"/>
              <x14:negativeBorderColor rgb="FFFF0000"/>
              <x14:axisColor rgb="FF000000"/>
            </x14:dataBar>
          </x14:cfRule>
          <xm:sqref>B66:B67 B64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67"/>
  <sheetViews>
    <sheetView showGridLines="0" topLeftCell="A43" zoomScale="150" zoomScaleNormal="150" workbookViewId="0">
      <selection activeCell="D6" sqref="D6"/>
    </sheetView>
  </sheetViews>
  <sheetFormatPr defaultRowHeight="13.5" x14ac:dyDescent="0.15"/>
  <cols>
    <col min="1" max="1" width="3.625" customWidth="1"/>
    <col min="11" max="11" width="15.875" customWidth="1"/>
    <col min="12" max="12" width="5.5" customWidth="1"/>
    <col min="21" max="21" width="16.75" customWidth="1"/>
    <col min="22" max="22" width="3.125" customWidth="1"/>
  </cols>
  <sheetData>
    <row r="1" spans="1:22" ht="23.25" customHeight="1" x14ac:dyDescent="0.15">
      <c r="A1" s="333"/>
      <c r="B1" s="333"/>
      <c r="C1" s="333"/>
      <c r="D1" s="333"/>
      <c r="E1" s="333"/>
      <c r="F1" s="333"/>
      <c r="G1" s="333"/>
      <c r="H1" s="333"/>
      <c r="I1" s="333"/>
      <c r="J1" s="333"/>
      <c r="K1" s="333"/>
      <c r="L1" s="145" t="s">
        <v>257</v>
      </c>
      <c r="M1" s="145"/>
      <c r="N1" s="145"/>
      <c r="O1" s="145"/>
      <c r="P1" s="145"/>
      <c r="Q1" s="145"/>
      <c r="R1" s="145"/>
      <c r="S1" s="145"/>
      <c r="T1" s="145"/>
      <c r="U1" s="145"/>
    </row>
    <row r="2" spans="1:22" ht="23.25" customHeight="1" x14ac:dyDescent="0.15">
      <c r="A2" s="333" t="s">
        <v>88</v>
      </c>
      <c r="B2" s="333"/>
      <c r="C2" s="333"/>
      <c r="D2" s="333"/>
      <c r="E2" s="333"/>
      <c r="F2" s="333"/>
      <c r="G2" s="333"/>
      <c r="H2" s="333"/>
      <c r="I2" s="333"/>
      <c r="J2" s="333"/>
      <c r="K2" s="333"/>
      <c r="M2" s="32"/>
      <c r="N2" s="32"/>
      <c r="O2" s="32"/>
      <c r="P2" s="32"/>
      <c r="Q2" s="32"/>
      <c r="R2" s="32"/>
      <c r="S2" s="32"/>
      <c r="T2" s="32"/>
      <c r="U2" s="32"/>
      <c r="V2" s="32"/>
    </row>
    <row r="3" spans="1:22" ht="14.25" customHeight="1" x14ac:dyDescent="0.15">
      <c r="A3" s="133"/>
      <c r="B3" s="133"/>
      <c r="C3" s="133"/>
      <c r="D3" s="133"/>
      <c r="E3" s="133"/>
      <c r="F3" s="133"/>
      <c r="G3" s="133"/>
      <c r="H3" s="133"/>
      <c r="I3" s="133"/>
      <c r="L3" s="38" t="s">
        <v>91</v>
      </c>
      <c r="M3" s="334" t="s">
        <v>278</v>
      </c>
      <c r="N3" s="334"/>
      <c r="O3" s="334"/>
      <c r="P3" s="334"/>
      <c r="Q3" s="334"/>
      <c r="R3" s="334"/>
      <c r="S3" s="334"/>
      <c r="T3" s="334"/>
      <c r="U3" s="334"/>
    </row>
    <row r="4" spans="1:22" ht="13.5" customHeight="1" x14ac:dyDescent="0.15">
      <c r="J4" s="18"/>
      <c r="L4" s="37"/>
      <c r="M4" s="334"/>
      <c r="N4" s="334"/>
      <c r="O4" s="334"/>
      <c r="P4" s="334"/>
      <c r="Q4" s="334"/>
      <c r="R4" s="334"/>
      <c r="S4" s="334"/>
      <c r="T4" s="334"/>
      <c r="U4" s="334"/>
    </row>
    <row r="5" spans="1:22" ht="14.25" customHeight="1" x14ac:dyDescent="0.15">
      <c r="J5" s="18"/>
      <c r="L5" s="37"/>
      <c r="M5" s="334"/>
      <c r="N5" s="334"/>
      <c r="O5" s="334"/>
      <c r="P5" s="334"/>
      <c r="Q5" s="334"/>
      <c r="R5" s="334"/>
      <c r="S5" s="334"/>
      <c r="T5" s="334"/>
      <c r="U5" s="334"/>
    </row>
    <row r="6" spans="1:22" ht="13.5" customHeight="1" x14ac:dyDescent="0.15">
      <c r="J6" s="18"/>
      <c r="L6" s="37"/>
      <c r="M6" s="334"/>
      <c r="N6" s="334"/>
      <c r="O6" s="334"/>
      <c r="P6" s="334"/>
      <c r="Q6" s="334"/>
      <c r="R6" s="334"/>
      <c r="S6" s="334"/>
      <c r="T6" s="334"/>
      <c r="U6" s="334"/>
    </row>
    <row r="7" spans="1:22" ht="13.5" customHeight="1" x14ac:dyDescent="0.15">
      <c r="J7" s="18"/>
      <c r="L7" s="37"/>
      <c r="M7" s="334"/>
      <c r="N7" s="334"/>
      <c r="O7" s="334"/>
      <c r="P7" s="334"/>
      <c r="Q7" s="334"/>
      <c r="R7" s="334"/>
      <c r="S7" s="334"/>
      <c r="T7" s="334"/>
      <c r="U7" s="334"/>
    </row>
    <row r="8" spans="1:22" ht="13.5" customHeight="1" x14ac:dyDescent="0.15">
      <c r="J8" s="18"/>
      <c r="M8" s="18"/>
      <c r="N8" s="18"/>
      <c r="O8" s="18"/>
      <c r="P8" s="18"/>
      <c r="Q8" s="18"/>
      <c r="R8" s="18"/>
      <c r="S8" s="18"/>
      <c r="T8" s="18"/>
      <c r="U8" s="18"/>
      <c r="V8" s="37"/>
    </row>
    <row r="9" spans="1:22" ht="13.5" customHeight="1" x14ac:dyDescent="0.15">
      <c r="J9" s="18"/>
      <c r="V9" s="37"/>
    </row>
    <row r="10" spans="1:22" ht="13.5" customHeight="1" x14ac:dyDescent="0.15">
      <c r="J10" s="18"/>
      <c r="V10" s="37"/>
    </row>
    <row r="11" spans="1:22" ht="14.25" customHeight="1" x14ac:dyDescent="0.15">
      <c r="J11" s="18"/>
    </row>
    <row r="12" spans="1:22" ht="13.5" customHeight="1" x14ac:dyDescent="0.15">
      <c r="J12" s="18"/>
    </row>
    <row r="13" spans="1:22" ht="13.5" customHeight="1" x14ac:dyDescent="0.15">
      <c r="J13" s="18"/>
    </row>
    <row r="14" spans="1:22" ht="13.5" customHeight="1" x14ac:dyDescent="0.15">
      <c r="J14" s="18"/>
    </row>
    <row r="15" spans="1:22" ht="13.5" customHeight="1" x14ac:dyDescent="0.15"/>
    <row r="16" spans="1:22" ht="13.5" customHeight="1" x14ac:dyDescent="0.15"/>
    <row r="47" spans="1:11" ht="13.15" customHeight="1" x14ac:dyDescent="0.15">
      <c r="A47" s="6"/>
    </row>
    <row r="48" spans="1:11" ht="13.5" customHeight="1" x14ac:dyDescent="0.15">
      <c r="A48" s="34"/>
      <c r="B48" s="7"/>
      <c r="C48" s="7"/>
      <c r="D48" s="7"/>
      <c r="E48" s="7"/>
      <c r="F48" s="7"/>
      <c r="G48" s="7"/>
      <c r="H48" s="6"/>
      <c r="I48" s="6"/>
      <c r="J48" s="6"/>
      <c r="K48" s="6"/>
    </row>
    <row r="49" spans="1:11" x14ac:dyDescent="0.15">
      <c r="A49" s="7"/>
      <c r="B49" s="7"/>
      <c r="C49" s="7"/>
      <c r="D49" s="7"/>
      <c r="E49" s="7"/>
      <c r="F49" s="7"/>
      <c r="G49" s="7"/>
      <c r="H49" s="6"/>
      <c r="I49" s="6"/>
      <c r="J49" s="6"/>
      <c r="K49" s="6"/>
    </row>
    <row r="50" spans="1:11" ht="13.5" customHeight="1" x14ac:dyDescent="0.15">
      <c r="A50" s="7"/>
      <c r="B50" s="7"/>
      <c r="C50" s="7"/>
      <c r="D50" s="7"/>
      <c r="E50" s="7"/>
      <c r="F50" s="7"/>
      <c r="G50" s="7"/>
      <c r="H50" s="6"/>
      <c r="I50" s="6"/>
      <c r="J50" s="6"/>
      <c r="K50" s="6"/>
    </row>
    <row r="51" spans="1:11" ht="13.5" customHeight="1" x14ac:dyDescent="0.15">
      <c r="A51" s="7"/>
      <c r="B51" s="7"/>
      <c r="C51" s="7"/>
      <c r="D51" s="7"/>
      <c r="E51" s="7"/>
      <c r="F51" s="7"/>
      <c r="G51" s="7"/>
      <c r="H51" s="6"/>
      <c r="I51" s="6"/>
      <c r="J51" s="6"/>
      <c r="K51" s="6"/>
    </row>
    <row r="52" spans="1:11" ht="13.5" customHeight="1" x14ac:dyDescent="0.15">
      <c r="A52" s="6" t="s">
        <v>29</v>
      </c>
    </row>
    <row r="53" spans="1:11" ht="13.15" customHeight="1" x14ac:dyDescent="0.15">
      <c r="A53" s="35">
        <v>1</v>
      </c>
      <c r="B53" s="12" t="s">
        <v>92</v>
      </c>
      <c r="C53" s="12"/>
      <c r="D53" s="12"/>
      <c r="E53" s="12"/>
      <c r="F53" s="12"/>
      <c r="G53" s="12"/>
      <c r="H53" s="33"/>
      <c r="I53" s="33"/>
      <c r="J53" s="33"/>
      <c r="K53" s="33"/>
    </row>
    <row r="54" spans="1:11" x14ac:dyDescent="0.15">
      <c r="A54" s="12">
        <v>2</v>
      </c>
      <c r="B54" s="12" t="s">
        <v>46</v>
      </c>
      <c r="C54" s="12"/>
      <c r="D54" s="12"/>
      <c r="E54" s="12"/>
      <c r="F54" s="12"/>
      <c r="G54" s="12"/>
      <c r="H54" s="33"/>
      <c r="I54" s="33"/>
      <c r="J54" s="33"/>
      <c r="K54" s="33"/>
    </row>
    <row r="55" spans="1:11" ht="13.15" customHeight="1" x14ac:dyDescent="0.15">
      <c r="A55" s="12">
        <v>3</v>
      </c>
      <c r="B55" s="12" t="s">
        <v>310</v>
      </c>
      <c r="C55" s="12"/>
      <c r="D55" s="12"/>
      <c r="E55" s="12"/>
      <c r="F55" s="12"/>
      <c r="G55" s="12"/>
      <c r="H55" s="33"/>
      <c r="I55" s="33"/>
      <c r="J55" s="33"/>
      <c r="K55" s="33"/>
    </row>
    <row r="56" spans="1:11" ht="13.15" customHeight="1" x14ac:dyDescent="0.15">
      <c r="A56" s="12">
        <v>4</v>
      </c>
      <c r="B56" s="12" t="s">
        <v>47</v>
      </c>
      <c r="C56" s="12"/>
      <c r="D56" s="12"/>
      <c r="E56" s="12"/>
      <c r="F56" s="12"/>
      <c r="G56" s="12"/>
      <c r="H56" s="33"/>
      <c r="I56" s="33"/>
      <c r="J56" s="33"/>
      <c r="K56" s="33"/>
    </row>
    <row r="57" spans="1:11" ht="13.5" customHeight="1" x14ac:dyDescent="0.15">
      <c r="A57" s="12">
        <v>5</v>
      </c>
      <c r="B57" s="12" t="s">
        <v>279</v>
      </c>
      <c r="C57" s="12"/>
      <c r="D57" s="12"/>
      <c r="E57" s="12"/>
      <c r="F57" s="12"/>
      <c r="G57" s="12"/>
      <c r="H57" s="33"/>
      <c r="I57" s="33"/>
      <c r="J57" s="33"/>
      <c r="K57" s="33"/>
    </row>
    <row r="58" spans="1:11" ht="13.5" customHeight="1" x14ac:dyDescent="0.15">
      <c r="A58" s="12">
        <v>6</v>
      </c>
      <c r="B58" s="12" t="s">
        <v>280</v>
      </c>
      <c r="C58" s="12"/>
      <c r="D58" s="12"/>
      <c r="E58" s="12"/>
      <c r="F58" s="12"/>
      <c r="G58" s="12"/>
      <c r="H58" s="33"/>
      <c r="I58" s="33"/>
      <c r="J58" s="33"/>
      <c r="K58" s="33"/>
    </row>
    <row r="59" spans="1:11" ht="13.5" customHeight="1" x14ac:dyDescent="0.15">
      <c r="A59" s="12">
        <v>7</v>
      </c>
      <c r="B59" s="12" t="s">
        <v>93</v>
      </c>
      <c r="C59" s="12"/>
      <c r="D59" s="12"/>
      <c r="E59" s="12"/>
      <c r="F59" s="12"/>
      <c r="G59" s="12"/>
      <c r="H59" s="33"/>
      <c r="I59" s="33"/>
      <c r="J59" s="33"/>
      <c r="K59" s="33"/>
    </row>
    <row r="60" spans="1:11" ht="13.5" customHeight="1" x14ac:dyDescent="0.15">
      <c r="A60" s="12">
        <v>8</v>
      </c>
      <c r="B60" s="12" t="s">
        <v>281</v>
      </c>
      <c r="C60" s="36"/>
      <c r="D60" s="36"/>
      <c r="E60" s="36"/>
      <c r="F60" s="36"/>
      <c r="G60" s="36"/>
      <c r="H60" s="33"/>
      <c r="I60" s="33"/>
      <c r="J60" s="33"/>
      <c r="K60" s="33"/>
    </row>
    <row r="61" spans="1:11" ht="13.5" customHeight="1" x14ac:dyDescent="0.15">
      <c r="A61" s="33"/>
      <c r="B61" s="39" t="s">
        <v>78</v>
      </c>
      <c r="C61" s="33"/>
      <c r="D61" s="36"/>
      <c r="E61" s="36"/>
      <c r="F61" s="36"/>
      <c r="G61" s="36"/>
      <c r="H61" s="33"/>
      <c r="I61" s="33"/>
      <c r="J61" s="33"/>
      <c r="K61" s="33"/>
    </row>
    <row r="62" spans="1:11" ht="13.5" customHeight="1" x14ac:dyDescent="0.15">
      <c r="A62" s="12">
        <v>9</v>
      </c>
      <c r="B62" s="269" t="s">
        <v>282</v>
      </c>
      <c r="C62" s="269"/>
      <c r="D62" s="269"/>
      <c r="E62" s="269"/>
      <c r="F62" s="269"/>
      <c r="G62" s="269"/>
      <c r="H62" s="269"/>
      <c r="I62" s="269"/>
      <c r="J62" s="269"/>
      <c r="K62" s="269"/>
    </row>
    <row r="63" spans="1:11" ht="13.5" customHeight="1" x14ac:dyDescent="0.15">
      <c r="A63" s="33"/>
      <c r="B63" s="269" t="s">
        <v>283</v>
      </c>
      <c r="C63" s="269"/>
      <c r="D63" s="269"/>
      <c r="E63" s="269"/>
      <c r="F63" s="269"/>
      <c r="G63" s="269"/>
      <c r="H63" s="269"/>
      <c r="I63" s="269"/>
      <c r="J63" s="269"/>
      <c r="K63" s="269"/>
    </row>
    <row r="64" spans="1:11" ht="13.5" customHeight="1" x14ac:dyDescent="0.15">
      <c r="A64" s="8"/>
      <c r="B64" s="30" t="s">
        <v>284</v>
      </c>
      <c r="C64" s="36"/>
      <c r="D64" s="36"/>
      <c r="E64" s="36"/>
      <c r="F64" s="36"/>
      <c r="G64" s="36"/>
      <c r="H64" s="33"/>
      <c r="I64" s="33"/>
      <c r="J64" s="33"/>
      <c r="K64" s="33"/>
    </row>
    <row r="65" spans="1:11" ht="13.15" customHeight="1" x14ac:dyDescent="0.15">
      <c r="A65" s="8">
        <v>10</v>
      </c>
      <c r="B65" s="40" t="s">
        <v>285</v>
      </c>
      <c r="C65" s="36"/>
      <c r="D65" s="36"/>
      <c r="E65" s="36"/>
      <c r="F65" s="36"/>
      <c r="G65" s="36"/>
      <c r="H65" s="33"/>
      <c r="I65" s="33"/>
      <c r="J65" s="33"/>
      <c r="K65" s="33"/>
    </row>
    <row r="66" spans="1:11" ht="13.5" customHeight="1" x14ac:dyDescent="0.15">
      <c r="A66" s="8"/>
      <c r="B66" s="69" t="s">
        <v>101</v>
      </c>
      <c r="C66" s="36"/>
      <c r="D66" s="36"/>
      <c r="E66" s="36"/>
      <c r="F66" s="36"/>
      <c r="G66" s="36"/>
      <c r="H66" s="33"/>
      <c r="I66" s="33"/>
      <c r="J66" s="33"/>
      <c r="K66" s="33"/>
    </row>
    <row r="67" spans="1:11" ht="13.15" customHeight="1" x14ac:dyDescent="0.15">
      <c r="A67" s="12">
        <v>11</v>
      </c>
      <c r="B67" s="12" t="s">
        <v>286</v>
      </c>
      <c r="C67" s="8"/>
      <c r="D67" s="8"/>
      <c r="E67" s="8"/>
      <c r="F67" s="8"/>
      <c r="G67" s="8"/>
      <c r="H67" s="33"/>
      <c r="I67" s="33"/>
      <c r="J67" s="33"/>
      <c r="K67" s="33"/>
    </row>
  </sheetData>
  <sheetProtection algorithmName="SHA-512" hashValue="+6Kzkx2Oez4XBqAV8koZiyIE1eUsRfPd3uLE2VbtYJhQLjY0G3CRNeqSruaQEeAcWDx8qD/ifCuUO5ta9oil3A==" saltValue="unnrxs/Wxnv4z86h2/+XAQ==" spinCount="100000" sheet="1" objects="1" scenarios="1"/>
  <mergeCells count="6">
    <mergeCell ref="B63:K63"/>
    <mergeCell ref="A1:K1"/>
    <mergeCell ref="L1:U1"/>
    <mergeCell ref="A2:K2"/>
    <mergeCell ref="M3:U7"/>
    <mergeCell ref="B62:K62"/>
  </mergeCells>
  <phoneticPr fontId="1"/>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（様式第1号）自己採点表及び評価点算定一覧表</vt:lpstr>
      <vt:lpstr>留意事項（入札参加者） </vt:lpstr>
      <vt:lpstr>'（様式第1号）自己採点表及び評価点算定一覧表'!Print_Area</vt:lpstr>
      <vt:lpstr>'留意事項（入札参加者） '!Print_Area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茨城県</dc:creator>
  <cp:lastModifiedBy>エコフロンティアかさま 環境保全事業団</cp:lastModifiedBy>
  <cp:lastPrinted>2022-09-29T02:20:31Z</cp:lastPrinted>
  <dcterms:created xsi:type="dcterms:W3CDTF">2019-05-15T09:50:05Z</dcterms:created>
  <dcterms:modified xsi:type="dcterms:W3CDTF">2024-07-17T02:44:14Z</dcterms:modified>
</cp:coreProperties>
</file>